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REK\Redir\REK\bulanova\Desktop\CRP- KYBER21\Závěrečná zpráva\"/>
    </mc:Choice>
  </mc:AlternateContent>
  <bookViews>
    <workbookView xWindow="405" yWindow="0" windowWidth="30630" windowHeight="21000"/>
  </bookViews>
  <sheets>
    <sheet name="Záv. zpráva dílčí CRP 2020" sheetId="2" r:id="rId1"/>
  </sheets>
  <definedNames>
    <definedName name="_xlnm.Print_Area" localSheetId="0">'Záv. zpráva dílčí CRP 2020'!$A$1:$F$74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2" l="1"/>
  <c r="E59" i="2"/>
  <c r="E58" i="2"/>
  <c r="E57" i="2"/>
  <c r="E55" i="2"/>
  <c r="E54" i="2"/>
  <c r="E53" i="2"/>
  <c r="D51" i="2"/>
  <c r="C51" i="2"/>
  <c r="E49" i="2"/>
  <c r="E48" i="2"/>
  <c r="E47" i="2"/>
  <c r="D46" i="2"/>
  <c r="C46" i="2"/>
  <c r="C62" i="2" s="1"/>
  <c r="F59" i="2" l="1"/>
  <c r="F54" i="2"/>
  <c r="F48" i="2"/>
  <c r="F58" i="2"/>
  <c r="F53" i="2"/>
  <c r="F47" i="2"/>
  <c r="F49" i="2"/>
  <c r="F57" i="2"/>
  <c r="F55" i="2"/>
  <c r="F60" i="2"/>
  <c r="D62" i="2"/>
  <c r="F62" i="2" s="1"/>
  <c r="E51" i="2"/>
  <c r="F51" i="2" s="1"/>
  <c r="E46" i="2"/>
  <c r="F46" i="2" s="1"/>
  <c r="E62" i="2" l="1"/>
</calcChain>
</file>

<file path=xl/sharedStrings.xml><?xml version="1.0" encoding="utf-8"?>
<sst xmlns="http://schemas.openxmlformats.org/spreadsheetml/2006/main" count="113" uniqueCount="101">
  <si>
    <t>Program:</t>
  </si>
  <si>
    <t>Název projektu:</t>
  </si>
  <si>
    <t>Období řešení projektu: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</si>
  <si>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</si>
  <si>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</si>
  <si>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</si>
  <si>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</si>
  <si>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</si>
  <si>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</si>
  <si>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</si>
  <si>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</si>
  <si>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</si>
  <si>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</si>
  <si>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</si>
  <si>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</si>
  <si>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</si>
  <si>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</si>
  <si>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>Změny v řešení</t>
  </si>
  <si>
    <t>Pokud došlo v průběhu řešení ke změnám, uveďte je, vysvětlete příčinu, v případě, že jste žádali o jejich povolení MŠMT, uveďte č. j. vyřízení této žádosti.</t>
  </si>
  <si>
    <t>Jednotlivé změny (přidejte řádky dle potřeby)</t>
  </si>
  <si>
    <t>Zdůvodnění (případně č. j. vyřízení žádosti na  MŠMT)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</si>
  <si>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</si>
  <si>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</si>
  <si>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</si>
  <si>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</si>
  <si>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</si>
  <si>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Přidělená dotace na řešení projektu - ukazatel I (v tis. Kč)</t>
  </si>
  <si>
    <t>Čerpání dotace (v tis. Kč)</t>
  </si>
  <si>
    <t>Kapitálové finanční prostředky celkem</t>
  </si>
  <si>
    <t>Dlouhodobý nehmotný majetek (SW, licence)</t>
  </si>
  <si>
    <t>Samostatné věci movité (stroje, zařízení)</t>
  </si>
  <si>
    <t>Ostatní technické zhodnocení</t>
  </si>
  <si>
    <t>1.2</t>
  </si>
  <si>
    <t>1.3</t>
  </si>
  <si>
    <t>1.4</t>
  </si>
  <si>
    <t>Mzdy (včetně pohyblivých složek)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</si>
  <si>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</si>
  <si>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Odvody pojistného na veřejné zdravotní pojištění a pojistného na sociální zabezpečení a příspěvku na státní politiku zaměstnanosti a příděly do sociálního fondu</t>
  </si>
  <si>
    <t>2.</t>
  </si>
  <si>
    <t>Běžné finanční prostředky celkem</t>
  </si>
  <si>
    <t>Osobní náklady:</t>
  </si>
  <si>
    <t>2.1</t>
  </si>
  <si>
    <t>2.2</t>
  </si>
  <si>
    <t>2.3</t>
  </si>
  <si>
    <t>Ostatní:</t>
  </si>
  <si>
    <t>Materiální náklady (včetně drobného majetku)</t>
  </si>
  <si>
    <t xml:space="preserve">Služby a náklady nevýrobní </t>
  </si>
  <si>
    <t>Cestovní náhrady</t>
  </si>
  <si>
    <t>Stipendia</t>
  </si>
  <si>
    <t>2.4</t>
  </si>
  <si>
    <t>2.5</t>
  </si>
  <si>
    <t>2.6</t>
  </si>
  <si>
    <t>2.7</t>
  </si>
  <si>
    <t>3.</t>
  </si>
  <si>
    <t xml:space="preserve">Celkem běžné a kapitálové finanční prostředky </t>
  </si>
  <si>
    <t>Bližší zdůvodnění čerpání v jednotlivých položkách (přidejte řádky podle potřeby)</t>
  </si>
  <si>
    <t>Název výdaje a jeho zdůvodnění</t>
  </si>
  <si>
    <t>Částka (v tis. Kč)</t>
  </si>
  <si>
    <t>1.</t>
  </si>
  <si>
    <t>Číslo položky (viz předchozí tabulka)</t>
  </si>
  <si>
    <t>Tematické zaměření: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</si>
  <si>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</si>
  <si>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Rozdíl (v tis. Kč)</t>
  </si>
  <si>
    <t>Číslo změny</t>
  </si>
  <si>
    <t>Rozdíl (v %)</t>
  </si>
  <si>
    <t xml:space="preserve"> Cíl projektu</t>
  </si>
  <si>
    <t>Plnění  výstupů projektu</t>
  </si>
  <si>
    <t>Uveďte výstupy projektu a do jaké míry byly splněny, případně důvod, proč splněny nebyly.</t>
  </si>
  <si>
    <t>Uveďte stanovený cíl a uveďte, do jaké míry byl splněn, případně důvod, proč splněn nebyl.</t>
  </si>
  <si>
    <t>VŠ:</t>
  </si>
  <si>
    <t>* VŠ vyplní pouze žlutě podbarvená pole tabulky.</t>
  </si>
  <si>
    <t>Rozvojový projekt na rok 2021</t>
  </si>
  <si>
    <t>Specifikace čerpání finanční dotace na řešení projektu *</t>
  </si>
  <si>
    <t>Formulář pro závěrečnou zprávu - dílčí část projektu</t>
  </si>
  <si>
    <t>f) plnění požadavků stanovených obecně závaznými právními předpisy nebo pokyny orgánů státní správy</t>
  </si>
  <si>
    <t>Zvýšení úrovně kybernetické bezpečnosti v prostředí VVŠ</t>
  </si>
  <si>
    <t>Od: 1.1.2021</t>
  </si>
  <si>
    <t>Do: 31.12.2021</t>
  </si>
  <si>
    <t>podán navazující projekt</t>
  </si>
  <si>
    <t>Centralizovaný rozvojový program pro veřejné vysoké školy pro rok 2021</t>
  </si>
  <si>
    <t>V návrhu požadována celková částka  19 100 tis Kč</t>
  </si>
  <si>
    <t>RNDr. Ludmila Bulánová</t>
  </si>
  <si>
    <t>Bc. Eduard Krlín</t>
  </si>
  <si>
    <t>Jihočeská univerzita v Českých Budějovicích</t>
  </si>
  <si>
    <t>Branišovská 1645/31a                                                                 370 05 České Budějovice</t>
  </si>
  <si>
    <t>bulanova@jcu.cz</t>
  </si>
  <si>
    <t>ekrlin@jcu.cz</t>
  </si>
  <si>
    <t>Odměny a mzdy za práci na projektu nad rámec běžných pracovních povinností</t>
  </si>
  <si>
    <t xml:space="preserve">Cílem projektu bylo vytvoření metodik a postupů pro zvýšení úrovně kybernetické bezpečnosti na veřejných vysokých školách v ČR, které budou reflektovat potřeby a možnosti jednotlivých škol. Součástí toho byla příprava na plnění povinností pro provozovatele a správce významných informačních systémů podle ZoKB, vytvoření systému pro osvětu a vzdělávání zaměstnanců a studentů v oblasti kyberbezpečnosti, a také bezpečnostní doporučení pro kolaborativní a distanční prostředí na VŠ. Vzhledem k různorodosti VVŠ byla připravena variantní řešení umožňující nasazení doporučených postupů a metodik podle potřeb jednotlivých VVŠ. </t>
  </si>
  <si>
    <t>Změny v čerpání rozpočtu v souladu s Vyhlášením CRP 2021.</t>
  </si>
  <si>
    <t>Odměna z DPP - zpracování podkladů pro kybermanažera</t>
  </si>
  <si>
    <t>Náklady na služby externího kybernetického managera a náklady na školení ke kyberbezpečnosti pro dva zaměstanace JU.</t>
  </si>
  <si>
    <t>Implementace kurzu pro kyberbezpečnostní vzdělávání zaměstnanců - Splněno. Do e-learningového systému Moodle byl implementován kurz Základní školení kyberbezpečnosti, který vznikl v rámci tohoto projektu.</t>
  </si>
  <si>
    <t>Analýza stavu kyberbezpečnosti na naší škole - Splněno.  Byla provedena analýza rizik významných IS a aktiv na JU.</t>
  </si>
  <si>
    <t>Identifikace a analýza významných informačních systémů školy - Splněno. S významné informační systémy byly identifikovány a nahlášeny na NÚKIB.</t>
  </si>
  <si>
    <t>Příprava pro splnění zákonných opatření plynoucích za ZoKB - Splněno. Účast na pravidelných schůzkách  a workshopech k řešení projektu, obsazení role manažera kybernetické bezpečnosti bylo realizováno extením pracovníkem, který se také podílí na výcviku budoucího managera kybernetické bezpečnosti.</t>
  </si>
  <si>
    <t>Nastavení kyberbezpečnostní osvěty - Splněno. Byl připraven kurz v e-learningovém systému Moodle a metodika ke stanovení povinnosti absolvování kyberbezpečnostního školení.</t>
  </si>
  <si>
    <t>Nastavení úrovně bezpečnosti kyberprostředí - Splněno.  Byl jmenován výbor kyberbezpečnosi a stanoveny kyberbezpečnostní role na JU.</t>
  </si>
  <si>
    <t>Doporučení pro bezpečné nasazení nástrojů pro distanční vzdělávání a provoz školy - Splněno. Převzata doporučení v oblasti použítí MS 365.</t>
  </si>
  <si>
    <t xml:space="preserve">Rozpočet projektu byl vyčerpán v celé výši. Během řešení projektu došlo ke změnám ve struktuře čerpání přidělených finančních prostředků v souladu s vyhlášením CRP 2021 (v položkách 2.1, 2.2 a 2.3).  Provedená změna je v souladu s cíli projektu. Jednalo se o přesun prostředků z mezd a odovodů (2.1. a 2.3) ve výši 18000,- do ostatních osobních nákladů (2.2)  </t>
  </si>
  <si>
    <r>
      <t xml:space="preserve">Rozpočet projektu byl vyčerpán v celé výši. Během řešení projektu došlo ke změnám ve struktuře čerpání přidělených finančních prostředků v souladu s vyhlášením CRP 2021 (v položkách 2.5 a 2.6).  Provedená změna je v souladu s cíli projektu. Jednalo se o nespotřebované cestovné v celkové výši 8526,- Kč a </t>
    </r>
    <r>
      <rPr>
        <sz val="10"/>
        <color rgb="FFFF0000"/>
        <rFont val="Calibri"/>
        <family val="2"/>
        <charset val="238"/>
        <scheme val="minor"/>
      </rPr>
      <t>nespotřebovaných 21,- Kč</t>
    </r>
    <r>
      <rPr>
        <sz val="10"/>
        <rFont val="Calibri"/>
        <family val="2"/>
        <charset val="238"/>
        <scheme val="minor"/>
      </rPr>
      <t xml:space="preserve"> z osobních nákladů. Tyto prostředky byly efektivně využity na školení pravovníků ke kyberbezpečnosti.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</si>
</sst>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0" xfId="0" applyBorder="1"/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vertical="center" wrapText="1"/>
    </xf>
    <xf numFmtId="1" fontId="5" fillId="0" borderId="8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7" fillId="0" borderId="7" xfId="2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0" fillId="0" borderId="0" xfId="0" applyBorder="1" applyAlignment="1">
      <alignment horizontal="left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lín Eduard" id="{3E5C114B-1928-4864-8208-629B382BB750}" userId="S::ekrlin@jcu.cz::f536f326-ad40-4873-bf91-6cdc1b52367c" providerId="AD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7" dT="2022-01-19T10:07:29.88" personId="{3E5C114B-1928-4864-8208-629B382BB750}" id="{5FFA964C-4144-4285-8A32-32AA80811329}">
    <text>máme ji?:)</text>
  </threadedComment>
  <threadedComment ref="B31" dT="2022-01-19T10:08:56.30" personId="{3E5C114B-1928-4864-8208-629B382BB750}" id="{6A88DABE-418D-4060-960F-80660279E60B}">
    <text>není to úplně pravda, ale tak mohlo by se to rychle dohnat.</text>
  </threadedComment>
  <threadedComment ref="B33" dT="2022-01-19T10:11:22.79" personId="{3E5C114B-1928-4864-8208-629B382BB750}" id="{D043E809-C934-4025-98C0-DE9B7291307F}">
    <text>vařím z vody</text>
  </threadedComment>
  <threadedComment ref="D37" dT="2022-01-19T10:07:16.16" personId="{3E5C114B-1928-4864-8208-629B382BB750}" id="{B055FC84-7E4B-42D7-B73C-1120097CFBF9}">
    <text>tady je potřeba doplnit přesnou částku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krlin@jcu.cz" TargetMode="External"/><Relationship Id="rId1" Type="http://schemas.openxmlformats.org/officeDocument/2006/relationships/hyperlink" Target="mailto:bulanova@jcu.cz" TargetMode="External"/><Relationship Id="rId6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topLeftCell="A31" zoomScale="130" zoomScaleNormal="130" zoomScaleSheetLayoutView="100" workbookViewId="0">
      <selection activeCell="H37" sqref="H37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7109375" customWidth="1"/>
    <col min="5" max="5" width="14" customWidth="1"/>
    <col min="6" max="6" width="14.7109375" customWidth="1"/>
  </cols>
  <sheetData>
    <row r="1" spans="1:6" ht="18.75" x14ac:dyDescent="0.25">
      <c r="A1" s="27" t="s">
        <v>69</v>
      </c>
      <c r="B1" s="44"/>
      <c r="C1" s="45"/>
      <c r="D1" s="45"/>
      <c r="E1" s="45"/>
      <c r="F1" s="46"/>
    </row>
    <row r="2" spans="1:6" ht="15" customHeight="1" x14ac:dyDescent="0.25">
      <c r="A2" s="47" t="s">
        <v>71</v>
      </c>
      <c r="B2" s="48"/>
      <c r="C2" s="48"/>
      <c r="D2" s="48"/>
      <c r="E2" s="48"/>
      <c r="F2" s="49"/>
    </row>
    <row r="3" spans="1:6" ht="15" customHeight="1" x14ac:dyDescent="0.25">
      <c r="A3" s="47" t="s">
        <v>73</v>
      </c>
      <c r="B3" s="48"/>
      <c r="C3" s="48"/>
      <c r="D3" s="48"/>
      <c r="E3" s="48"/>
      <c r="F3" s="49"/>
    </row>
    <row r="4" spans="1:6" x14ac:dyDescent="0.25">
      <c r="A4" s="7" t="s">
        <v>0</v>
      </c>
      <c r="B4" s="50" t="s">
        <v>79</v>
      </c>
      <c r="C4" s="51"/>
      <c r="D4" s="51"/>
      <c r="E4" s="51"/>
      <c r="F4" s="52"/>
    </row>
    <row r="5" spans="1:6" x14ac:dyDescent="0.25">
      <c r="A5" s="5" t="s">
        <v>60</v>
      </c>
      <c r="B5" s="50" t="s">
        <v>74</v>
      </c>
      <c r="C5" s="51"/>
      <c r="D5" s="51"/>
      <c r="E5" s="51"/>
      <c r="F5" s="52"/>
    </row>
    <row r="6" spans="1:6" x14ac:dyDescent="0.25">
      <c r="A6" s="32" t="s">
        <v>1</v>
      </c>
      <c r="B6" s="35" t="s">
        <v>75</v>
      </c>
      <c r="C6" s="36"/>
      <c r="D6" s="36"/>
      <c r="E6" s="36"/>
      <c r="F6" s="37"/>
    </row>
    <row r="7" spans="1:6" x14ac:dyDescent="0.25">
      <c r="A7" s="33"/>
      <c r="B7" s="38"/>
      <c r="C7" s="39"/>
      <c r="D7" s="39"/>
      <c r="E7" s="39"/>
      <c r="F7" s="40"/>
    </row>
    <row r="8" spans="1:6" x14ac:dyDescent="0.25">
      <c r="A8" s="34"/>
      <c r="B8" s="41"/>
      <c r="C8" s="42"/>
      <c r="D8" s="42"/>
      <c r="E8" s="42"/>
      <c r="F8" s="43"/>
    </row>
    <row r="9" spans="1:6" ht="25.5" x14ac:dyDescent="0.25">
      <c r="A9" s="5" t="s">
        <v>2</v>
      </c>
      <c r="B9" s="53" t="s">
        <v>76</v>
      </c>
      <c r="C9" s="54"/>
      <c r="D9" s="53" t="s">
        <v>77</v>
      </c>
      <c r="E9" s="55"/>
      <c r="F9" s="54"/>
    </row>
    <row r="10" spans="1:6" ht="25.5" customHeight="1" x14ac:dyDescent="0.25">
      <c r="A10" s="6" t="s">
        <v>3</v>
      </c>
      <c r="B10" s="5" t="s">
        <v>4</v>
      </c>
      <c r="C10" s="53" t="s">
        <v>5</v>
      </c>
      <c r="D10" s="54"/>
      <c r="E10" s="56" t="s">
        <v>6</v>
      </c>
      <c r="F10" s="57"/>
    </row>
    <row r="11" spans="1:6" x14ac:dyDescent="0.25">
      <c r="A11" s="5" t="s">
        <v>7</v>
      </c>
      <c r="B11" s="31">
        <v>500</v>
      </c>
      <c r="C11" s="58">
        <v>500</v>
      </c>
      <c r="D11" s="59"/>
      <c r="E11" s="58">
        <v>0</v>
      </c>
      <c r="F11" s="59"/>
    </row>
    <row r="12" spans="1:6" x14ac:dyDescent="0.25">
      <c r="A12" s="5" t="s">
        <v>8</v>
      </c>
      <c r="B12" s="15"/>
      <c r="C12" s="58"/>
      <c r="D12" s="59"/>
      <c r="E12" s="58"/>
      <c r="F12" s="59"/>
    </row>
    <row r="13" spans="1:6" x14ac:dyDescent="0.25">
      <c r="A13" s="60"/>
      <c r="B13" s="61"/>
      <c r="C13" s="61"/>
      <c r="D13" s="61"/>
      <c r="E13" s="61"/>
      <c r="F13" s="62"/>
    </row>
    <row r="14" spans="1:6" ht="15.75" x14ac:dyDescent="0.25">
      <c r="A14" s="63" t="s">
        <v>9</v>
      </c>
      <c r="B14" s="64"/>
      <c r="C14" s="64"/>
      <c r="D14" s="64"/>
      <c r="E14" s="64"/>
      <c r="F14" s="65"/>
    </row>
    <row r="15" spans="1:6" x14ac:dyDescent="0.25">
      <c r="A15" s="2"/>
      <c r="B15" s="56" t="s">
        <v>10</v>
      </c>
      <c r="C15" s="57"/>
      <c r="D15" s="56" t="s">
        <v>11</v>
      </c>
      <c r="E15" s="66"/>
      <c r="F15" s="57"/>
    </row>
    <row r="16" spans="1:6" x14ac:dyDescent="0.25">
      <c r="A16" s="5" t="s">
        <v>12</v>
      </c>
      <c r="B16" s="50" t="s">
        <v>81</v>
      </c>
      <c r="C16" s="52"/>
      <c r="D16" s="50" t="s">
        <v>82</v>
      </c>
      <c r="E16" s="51"/>
      <c r="F16" s="52"/>
    </row>
    <row r="17" spans="1:9" x14ac:dyDescent="0.25">
      <c r="A17" s="5" t="s">
        <v>69</v>
      </c>
      <c r="B17" s="50" t="s">
        <v>83</v>
      </c>
      <c r="C17" s="52"/>
      <c r="D17" s="50" t="s">
        <v>83</v>
      </c>
      <c r="E17" s="51"/>
      <c r="F17" s="52"/>
    </row>
    <row r="18" spans="1:9" ht="30" customHeight="1" x14ac:dyDescent="0.25">
      <c r="A18" s="5" t="s">
        <v>13</v>
      </c>
      <c r="B18" s="50" t="s">
        <v>84</v>
      </c>
      <c r="C18" s="52"/>
      <c r="D18" s="50" t="s">
        <v>84</v>
      </c>
      <c r="E18" s="61"/>
      <c r="F18" s="62"/>
    </row>
    <row r="19" spans="1:9" x14ac:dyDescent="0.25">
      <c r="A19" s="5" t="s">
        <v>14</v>
      </c>
      <c r="B19" s="67">
        <v>389032116</v>
      </c>
      <c r="C19" s="52"/>
      <c r="D19" s="67">
        <v>389032115</v>
      </c>
      <c r="E19" s="51"/>
      <c r="F19" s="52"/>
    </row>
    <row r="20" spans="1:9" x14ac:dyDescent="0.25">
      <c r="A20" s="5" t="s">
        <v>15</v>
      </c>
      <c r="B20" s="68" t="s">
        <v>85</v>
      </c>
      <c r="C20" s="52"/>
      <c r="D20" s="68" t="s">
        <v>86</v>
      </c>
      <c r="E20" s="51"/>
      <c r="F20" s="52"/>
    </row>
    <row r="21" spans="1:9" x14ac:dyDescent="0.25">
      <c r="A21" s="60"/>
      <c r="B21" s="61"/>
      <c r="C21" s="61"/>
      <c r="D21" s="61"/>
      <c r="E21" s="61"/>
      <c r="F21" s="62"/>
    </row>
    <row r="22" spans="1:9" ht="15" customHeight="1" x14ac:dyDescent="0.25">
      <c r="A22" s="63" t="s">
        <v>16</v>
      </c>
      <c r="B22" s="64"/>
      <c r="C22" s="64"/>
      <c r="D22" s="64"/>
      <c r="E22" s="64"/>
      <c r="F22" s="65"/>
    </row>
    <row r="23" spans="1:9" ht="29.25" customHeight="1" x14ac:dyDescent="0.25">
      <c r="A23" s="5" t="s">
        <v>65</v>
      </c>
      <c r="B23" s="53" t="s">
        <v>68</v>
      </c>
      <c r="C23" s="55"/>
      <c r="D23" s="55"/>
      <c r="E23" s="55"/>
      <c r="F23" s="54"/>
    </row>
    <row r="24" spans="1:9" ht="81.75" customHeight="1" x14ac:dyDescent="0.25">
      <c r="A24" s="9"/>
      <c r="B24" s="69" t="s">
        <v>88</v>
      </c>
      <c r="C24" s="70"/>
      <c r="D24" s="70"/>
      <c r="E24" s="70"/>
      <c r="F24" s="71"/>
    </row>
    <row r="25" spans="1:9" x14ac:dyDescent="0.25">
      <c r="A25" s="60"/>
      <c r="B25" s="61"/>
      <c r="C25" s="61"/>
      <c r="D25" s="61"/>
      <c r="E25" s="61"/>
      <c r="F25" s="62"/>
    </row>
    <row r="26" spans="1:9" ht="25.5" x14ac:dyDescent="0.25">
      <c r="A26" s="5" t="s">
        <v>66</v>
      </c>
      <c r="B26" s="53" t="s">
        <v>67</v>
      </c>
      <c r="C26" s="55"/>
      <c r="D26" s="55"/>
      <c r="E26" s="55"/>
      <c r="F26" s="54"/>
      <c r="I26" s="1"/>
    </row>
    <row r="27" spans="1:9" ht="15.75" customHeight="1" x14ac:dyDescent="0.25">
      <c r="A27" s="9">
        <v>1</v>
      </c>
      <c r="B27" s="72" t="s">
        <v>93</v>
      </c>
      <c r="C27" s="73"/>
      <c r="D27" s="73"/>
      <c r="E27" s="73"/>
      <c r="F27" s="74"/>
    </row>
    <row r="28" spans="1:9" ht="29.25" customHeight="1" x14ac:dyDescent="0.25">
      <c r="A28" s="9">
        <v>2</v>
      </c>
      <c r="B28" s="72" t="s">
        <v>97</v>
      </c>
      <c r="C28" s="73"/>
      <c r="D28" s="73"/>
      <c r="E28" s="73"/>
      <c r="F28" s="74"/>
    </row>
    <row r="29" spans="1:9" ht="27" customHeight="1" x14ac:dyDescent="0.25">
      <c r="A29" s="9">
        <v>3</v>
      </c>
      <c r="B29" s="72" t="s">
        <v>94</v>
      </c>
      <c r="C29" s="73"/>
      <c r="D29" s="73"/>
      <c r="E29" s="73"/>
      <c r="F29" s="74"/>
    </row>
    <row r="30" spans="1:9" ht="40.9" customHeight="1" x14ac:dyDescent="0.25">
      <c r="A30" s="30">
        <v>4</v>
      </c>
      <c r="B30" s="72" t="s">
        <v>95</v>
      </c>
      <c r="C30" s="73"/>
      <c r="D30" s="73"/>
      <c r="E30" s="73"/>
      <c r="F30" s="74"/>
    </row>
    <row r="31" spans="1:9" ht="30" customHeight="1" x14ac:dyDescent="0.25">
      <c r="A31" s="9">
        <v>5</v>
      </c>
      <c r="B31" s="72" t="s">
        <v>96</v>
      </c>
      <c r="C31" s="73"/>
      <c r="D31" s="73"/>
      <c r="E31" s="73"/>
      <c r="F31" s="74"/>
    </row>
    <row r="32" spans="1:9" ht="32.25" customHeight="1" x14ac:dyDescent="0.25">
      <c r="A32" s="9">
        <v>6</v>
      </c>
      <c r="B32" s="72" t="s">
        <v>92</v>
      </c>
      <c r="C32" s="73"/>
      <c r="D32" s="73"/>
      <c r="E32" s="73"/>
      <c r="F32" s="74"/>
    </row>
    <row r="33" spans="1:10" ht="31.5" customHeight="1" x14ac:dyDescent="0.25">
      <c r="A33" s="9">
        <v>7</v>
      </c>
      <c r="B33" s="73" t="s">
        <v>98</v>
      </c>
      <c r="C33" s="73"/>
      <c r="D33" s="73"/>
      <c r="E33" s="73"/>
      <c r="F33" s="74"/>
    </row>
    <row r="34" spans="1:10" ht="33.75" customHeight="1" x14ac:dyDescent="0.25">
      <c r="A34" s="60"/>
      <c r="B34" s="61"/>
      <c r="C34" s="61"/>
      <c r="D34" s="61"/>
      <c r="E34" s="61"/>
      <c r="F34" s="62"/>
    </row>
    <row r="35" spans="1:10" ht="45" customHeight="1" x14ac:dyDescent="0.25">
      <c r="A35" s="5" t="s">
        <v>17</v>
      </c>
      <c r="B35" s="56" t="s">
        <v>18</v>
      </c>
      <c r="C35" s="66"/>
      <c r="D35" s="66"/>
      <c r="E35" s="66"/>
      <c r="F35" s="57"/>
      <c r="J35" s="8"/>
    </row>
    <row r="36" spans="1:10" x14ac:dyDescent="0.25">
      <c r="A36" s="5" t="s">
        <v>63</v>
      </c>
      <c r="B36" s="56" t="s">
        <v>19</v>
      </c>
      <c r="C36" s="57"/>
      <c r="D36" s="56" t="s">
        <v>20</v>
      </c>
      <c r="E36" s="66"/>
      <c r="F36" s="57"/>
    </row>
    <row r="37" spans="1:10" ht="93" customHeight="1" x14ac:dyDescent="0.25">
      <c r="A37" s="10" t="s">
        <v>58</v>
      </c>
      <c r="B37" s="75" t="s">
        <v>89</v>
      </c>
      <c r="C37" s="76"/>
      <c r="D37" s="77" t="s">
        <v>100</v>
      </c>
      <c r="E37" s="78"/>
      <c r="F37" s="79"/>
    </row>
    <row r="38" spans="1:10" ht="100.5" customHeight="1" x14ac:dyDescent="0.25">
      <c r="A38" s="10">
        <v>2</v>
      </c>
      <c r="B38" s="75" t="s">
        <v>89</v>
      </c>
      <c r="C38" s="76"/>
      <c r="D38" s="77" t="s">
        <v>99</v>
      </c>
      <c r="E38" s="78"/>
      <c r="F38" s="79"/>
    </row>
    <row r="39" spans="1:10" ht="46.5" customHeight="1" x14ac:dyDescent="0.25">
      <c r="A39" s="80"/>
      <c r="B39" s="81"/>
      <c r="C39" s="81"/>
      <c r="D39" s="81"/>
      <c r="E39" s="81"/>
      <c r="F39" s="82"/>
    </row>
    <row r="40" spans="1:10" ht="33.75" customHeight="1" x14ac:dyDescent="0.25">
      <c r="A40" s="5" t="s">
        <v>21</v>
      </c>
      <c r="B40" s="56" t="s">
        <v>22</v>
      </c>
      <c r="C40" s="66"/>
      <c r="D40" s="66"/>
      <c r="E40" s="66"/>
      <c r="F40" s="57"/>
    </row>
    <row r="41" spans="1:10" ht="34.5" customHeight="1" x14ac:dyDescent="0.25">
      <c r="A41" s="2"/>
      <c r="B41" s="10" t="s">
        <v>23</v>
      </c>
      <c r="C41" s="56" t="s">
        <v>24</v>
      </c>
      <c r="D41" s="57"/>
      <c r="E41" s="56" t="s">
        <v>25</v>
      </c>
      <c r="F41" s="57"/>
    </row>
    <row r="42" spans="1:10" ht="42" customHeight="1" x14ac:dyDescent="0.25">
      <c r="A42" s="4" t="s">
        <v>78</v>
      </c>
      <c r="B42" s="9">
        <v>2022</v>
      </c>
      <c r="C42" s="50"/>
      <c r="D42" s="52"/>
      <c r="E42" s="50" t="s">
        <v>80</v>
      </c>
      <c r="F42" s="52"/>
    </row>
    <row r="43" spans="1:10" ht="15" customHeight="1" x14ac:dyDescent="0.25">
      <c r="A43" s="60"/>
      <c r="B43" s="61"/>
      <c r="C43" s="61"/>
      <c r="D43" s="61"/>
      <c r="E43" s="61"/>
      <c r="F43" s="62"/>
    </row>
    <row r="44" spans="1:10" ht="15.75" x14ac:dyDescent="0.25">
      <c r="A44" s="44" t="s">
        <v>72</v>
      </c>
      <c r="B44" s="45"/>
      <c r="C44" s="45"/>
      <c r="D44" s="45"/>
      <c r="E44" s="45"/>
      <c r="F44" s="46"/>
    </row>
    <row r="45" spans="1:10" ht="38.25" x14ac:dyDescent="0.25">
      <c r="A45" s="3"/>
      <c r="B45" s="3"/>
      <c r="C45" s="10" t="s">
        <v>26</v>
      </c>
      <c r="D45" s="10" t="s">
        <v>27</v>
      </c>
      <c r="E45" s="21" t="s">
        <v>62</v>
      </c>
      <c r="F45" s="18" t="s">
        <v>64</v>
      </c>
    </row>
    <row r="46" spans="1:10" ht="31.5" x14ac:dyDescent="0.25">
      <c r="A46" s="13" t="s">
        <v>58</v>
      </c>
      <c r="B46" s="6" t="s">
        <v>28</v>
      </c>
      <c r="C46" s="17">
        <f>SUM(C47:C49)</f>
        <v>0</v>
      </c>
      <c r="D46" s="17">
        <f>SUM(D47:D49)</f>
        <v>0</v>
      </c>
      <c r="E46" s="17">
        <f>D46-C46</f>
        <v>0</v>
      </c>
      <c r="F46" s="22">
        <f>E46/C$62</f>
        <v>0</v>
      </c>
    </row>
    <row r="47" spans="1:10" ht="25.5" x14ac:dyDescent="0.25">
      <c r="A47" s="11" t="s">
        <v>32</v>
      </c>
      <c r="B47" s="4" t="s">
        <v>29</v>
      </c>
      <c r="C47" s="16">
        <v>0</v>
      </c>
      <c r="D47" s="16">
        <v>0</v>
      </c>
      <c r="E47" s="17">
        <f t="shared" ref="E47:E49" si="0">D47-C47</f>
        <v>0</v>
      </c>
      <c r="F47" s="22">
        <f>E47/C$62</f>
        <v>0</v>
      </c>
    </row>
    <row r="48" spans="1:10" ht="25.5" x14ac:dyDescent="0.25">
      <c r="A48" s="11" t="s">
        <v>33</v>
      </c>
      <c r="B48" s="4" t="s">
        <v>30</v>
      </c>
      <c r="C48" s="16">
        <v>0</v>
      </c>
      <c r="D48" s="16">
        <v>0</v>
      </c>
      <c r="E48" s="17">
        <f t="shared" si="0"/>
        <v>0</v>
      </c>
      <c r="F48" s="22">
        <f>E48/C$62</f>
        <v>0</v>
      </c>
    </row>
    <row r="49" spans="1:6" x14ac:dyDescent="0.25">
      <c r="A49" s="11" t="s">
        <v>34</v>
      </c>
      <c r="B49" s="4" t="s">
        <v>31</v>
      </c>
      <c r="C49" s="16">
        <v>0</v>
      </c>
      <c r="D49" s="16">
        <v>0</v>
      </c>
      <c r="E49" s="17">
        <f t="shared" si="0"/>
        <v>0</v>
      </c>
      <c r="F49" s="22">
        <f>E49/C$62</f>
        <v>0</v>
      </c>
    </row>
    <row r="50" spans="1:6" x14ac:dyDescent="0.25">
      <c r="A50" s="60"/>
      <c r="B50" s="61"/>
      <c r="C50" s="61"/>
      <c r="D50" s="61"/>
      <c r="E50" s="61"/>
      <c r="F50" s="62"/>
    </row>
    <row r="51" spans="1:6" ht="31.5" x14ac:dyDescent="0.25">
      <c r="A51" s="13" t="s">
        <v>38</v>
      </c>
      <c r="B51" s="6" t="s">
        <v>39</v>
      </c>
      <c r="C51" s="17">
        <f>SUM(C53:C60)</f>
        <v>500</v>
      </c>
      <c r="D51" s="17">
        <f>SUM(D53:D60)</f>
        <v>500</v>
      </c>
      <c r="E51" s="17">
        <f>D51-C51</f>
        <v>0</v>
      </c>
      <c r="F51" s="22">
        <f>E51/C$62</f>
        <v>0</v>
      </c>
    </row>
    <row r="52" spans="1:6" ht="15.75" x14ac:dyDescent="0.25">
      <c r="A52" s="12"/>
      <c r="B52" s="23" t="s">
        <v>40</v>
      </c>
      <c r="C52" s="24"/>
      <c r="D52" s="24"/>
      <c r="E52" s="24"/>
      <c r="F52" s="25"/>
    </row>
    <row r="53" spans="1:6" x14ac:dyDescent="0.25">
      <c r="A53" s="11" t="s">
        <v>41</v>
      </c>
      <c r="B53" s="4" t="s">
        <v>35</v>
      </c>
      <c r="C53" s="16">
        <v>260</v>
      </c>
      <c r="D53" s="26">
        <v>248</v>
      </c>
      <c r="E53" s="17">
        <f>SUM(D53-C53)</f>
        <v>-12</v>
      </c>
      <c r="F53" s="22">
        <f>E53/C$62</f>
        <v>-2.4E-2</v>
      </c>
    </row>
    <row r="54" spans="1:6" ht="102" x14ac:dyDescent="0.25">
      <c r="A54" s="11" t="s">
        <v>42</v>
      </c>
      <c r="B54" s="4" t="s">
        <v>36</v>
      </c>
      <c r="C54" s="16">
        <v>0</v>
      </c>
      <c r="D54" s="16">
        <v>18</v>
      </c>
      <c r="E54" s="17">
        <f t="shared" ref="E54:E55" si="1">SUM(D54-C54)</f>
        <v>18</v>
      </c>
      <c r="F54" s="22">
        <f>E54/C$62</f>
        <v>3.5999999999999997E-2</v>
      </c>
    </row>
    <row r="55" spans="1:6" ht="63.75" x14ac:dyDescent="0.25">
      <c r="A55" s="11" t="s">
        <v>43</v>
      </c>
      <c r="B55" s="4" t="s">
        <v>37</v>
      </c>
      <c r="C55" s="16">
        <v>88</v>
      </c>
      <c r="D55" s="16">
        <v>82</v>
      </c>
      <c r="E55" s="17">
        <f t="shared" si="1"/>
        <v>-6</v>
      </c>
      <c r="F55" s="22">
        <f>E55/C$62</f>
        <v>-1.2E-2</v>
      </c>
    </row>
    <row r="56" spans="1:6" ht="15.75" x14ac:dyDescent="0.25">
      <c r="A56" s="2"/>
      <c r="B56" s="23" t="s">
        <v>44</v>
      </c>
      <c r="C56" s="28"/>
      <c r="D56" s="29"/>
      <c r="E56" s="24"/>
      <c r="F56" s="25"/>
    </row>
    <row r="57" spans="1:6" ht="25.5" x14ac:dyDescent="0.25">
      <c r="A57" s="11" t="s">
        <v>49</v>
      </c>
      <c r="B57" s="4" t="s">
        <v>45</v>
      </c>
      <c r="C57" s="16"/>
      <c r="D57" s="16"/>
      <c r="E57" s="17">
        <f>SUM(D57-C57)</f>
        <v>0</v>
      </c>
      <c r="F57" s="22">
        <f>E57/C$62</f>
        <v>0</v>
      </c>
    </row>
    <row r="58" spans="1:6" x14ac:dyDescent="0.25">
      <c r="A58" s="11" t="s">
        <v>50</v>
      </c>
      <c r="B58" s="4" t="s">
        <v>46</v>
      </c>
      <c r="C58" s="16">
        <v>140</v>
      </c>
      <c r="D58" s="16">
        <v>149</v>
      </c>
      <c r="E58" s="17">
        <f t="shared" ref="E58:E60" si="2">SUM(D58-C58)</f>
        <v>9</v>
      </c>
      <c r="F58" s="22">
        <f>E58/C$62</f>
        <v>1.7999999999999999E-2</v>
      </c>
    </row>
    <row r="59" spans="1:6" x14ac:dyDescent="0.25">
      <c r="A59" s="11" t="s">
        <v>51</v>
      </c>
      <c r="B59" s="4" t="s">
        <v>47</v>
      </c>
      <c r="C59" s="16">
        <v>12</v>
      </c>
      <c r="D59" s="16">
        <v>3</v>
      </c>
      <c r="E59" s="17">
        <f t="shared" si="2"/>
        <v>-9</v>
      </c>
      <c r="F59" s="22">
        <f>E59/C$62</f>
        <v>-1.7999999999999999E-2</v>
      </c>
    </row>
    <row r="60" spans="1:6" x14ac:dyDescent="0.25">
      <c r="A60" s="11" t="s">
        <v>52</v>
      </c>
      <c r="B60" s="4" t="s">
        <v>48</v>
      </c>
      <c r="C60" s="16">
        <v>0</v>
      </c>
      <c r="D60" s="16">
        <v>0</v>
      </c>
      <c r="E60" s="17">
        <f t="shared" si="2"/>
        <v>0</v>
      </c>
      <c r="F60" s="22">
        <f>E60/C$62</f>
        <v>0</v>
      </c>
    </row>
    <row r="61" spans="1:6" x14ac:dyDescent="0.25">
      <c r="A61" s="60"/>
      <c r="B61" s="61"/>
      <c r="C61" s="61"/>
      <c r="D61" s="61"/>
      <c r="E61" s="61"/>
      <c r="F61" s="62"/>
    </row>
    <row r="62" spans="1:6" ht="31.5" x14ac:dyDescent="0.25">
      <c r="A62" s="14" t="s">
        <v>53</v>
      </c>
      <c r="B62" s="6" t="s">
        <v>54</v>
      </c>
      <c r="C62" s="17">
        <f>SUM(C51,C46)</f>
        <v>500</v>
      </c>
      <c r="D62" s="17">
        <f>SUM(D51,D46,)</f>
        <v>500</v>
      </c>
      <c r="E62" s="17">
        <f>D62-C62</f>
        <v>0</v>
      </c>
      <c r="F62" s="22">
        <f t="shared" ref="F62" si="3">IFERROR((D62-C62)/ABS(C62),0)</f>
        <v>0</v>
      </c>
    </row>
    <row r="63" spans="1:6" ht="15" customHeight="1" x14ac:dyDescent="0.25">
      <c r="A63" s="60"/>
      <c r="B63" s="61"/>
      <c r="C63" s="61"/>
      <c r="D63" s="61"/>
      <c r="E63" s="61"/>
      <c r="F63" s="62"/>
    </row>
    <row r="64" spans="1:6" ht="15.75" x14ac:dyDescent="0.25">
      <c r="A64" s="44" t="s">
        <v>55</v>
      </c>
      <c r="B64" s="45"/>
      <c r="C64" s="45"/>
      <c r="D64" s="45"/>
      <c r="E64" s="45"/>
      <c r="F64" s="46"/>
    </row>
    <row r="65" spans="1:6" ht="25.5" x14ac:dyDescent="0.25">
      <c r="A65" s="10" t="s">
        <v>59</v>
      </c>
      <c r="B65" s="56" t="s">
        <v>56</v>
      </c>
      <c r="C65" s="66"/>
      <c r="D65" s="57"/>
      <c r="E65" s="56" t="s">
        <v>57</v>
      </c>
      <c r="F65" s="57"/>
    </row>
    <row r="66" spans="1:6" x14ac:dyDescent="0.25">
      <c r="A66" s="12" t="s">
        <v>41</v>
      </c>
      <c r="B66" s="83" t="s">
        <v>87</v>
      </c>
      <c r="C66" s="83"/>
      <c r="D66" s="83"/>
      <c r="E66" s="67">
        <v>248</v>
      </c>
      <c r="F66" s="84"/>
    </row>
    <row r="67" spans="1:6" x14ac:dyDescent="0.25">
      <c r="A67" s="12" t="s">
        <v>42</v>
      </c>
      <c r="B67" s="85" t="s">
        <v>90</v>
      </c>
      <c r="C67" s="86"/>
      <c r="D67" s="87"/>
      <c r="E67" s="67">
        <v>18</v>
      </c>
      <c r="F67" s="84"/>
    </row>
    <row r="68" spans="1:6" ht="25.5" customHeight="1" x14ac:dyDescent="0.25">
      <c r="A68" s="12" t="s">
        <v>43</v>
      </c>
      <c r="B68" s="90" t="s">
        <v>37</v>
      </c>
      <c r="C68" s="91"/>
      <c r="D68" s="92"/>
      <c r="E68" s="67">
        <v>82</v>
      </c>
      <c r="F68" s="84"/>
    </row>
    <row r="69" spans="1:6" ht="24" customHeight="1" x14ac:dyDescent="0.25">
      <c r="A69" s="12" t="s">
        <v>50</v>
      </c>
      <c r="B69" s="85" t="s">
        <v>91</v>
      </c>
      <c r="C69" s="88"/>
      <c r="D69" s="89"/>
      <c r="E69" s="67">
        <v>149</v>
      </c>
      <c r="F69" s="84"/>
    </row>
    <row r="70" spans="1:6" x14ac:dyDescent="0.25">
      <c r="A70" s="12" t="s">
        <v>51</v>
      </c>
      <c r="B70" s="83" t="s">
        <v>47</v>
      </c>
      <c r="C70" s="83"/>
      <c r="D70" s="83"/>
      <c r="E70" s="67">
        <v>3</v>
      </c>
      <c r="F70" s="84"/>
    </row>
    <row r="71" spans="1:6" x14ac:dyDescent="0.25">
      <c r="A71" s="20"/>
      <c r="B71" s="20"/>
      <c r="C71" s="20"/>
      <c r="D71" s="20"/>
      <c r="E71" s="20"/>
      <c r="F71" s="20"/>
    </row>
    <row r="72" spans="1:6" x14ac:dyDescent="0.25">
      <c r="A72" s="93" t="s">
        <v>70</v>
      </c>
      <c r="B72" s="93"/>
      <c r="C72" s="93"/>
      <c r="D72" s="93"/>
      <c r="E72" s="93"/>
      <c r="F72" s="93"/>
    </row>
    <row r="73" spans="1:6" x14ac:dyDescent="0.25">
      <c r="A73" s="93" t="s">
        <v>61</v>
      </c>
      <c r="B73" s="93"/>
      <c r="C73" s="93"/>
      <c r="D73" s="93"/>
      <c r="E73" s="93"/>
      <c r="F73" s="93"/>
    </row>
    <row r="74" spans="1:6" x14ac:dyDescent="0.25">
      <c r="A74" s="19"/>
      <c r="B74" s="19"/>
      <c r="C74" s="19"/>
      <c r="D74" s="19"/>
      <c r="E74" s="19"/>
      <c r="F74" s="19"/>
    </row>
  </sheetData>
  <mergeCells count="76">
    <mergeCell ref="A73:F73"/>
    <mergeCell ref="E69:F69"/>
    <mergeCell ref="B70:D70"/>
    <mergeCell ref="E70:F70"/>
    <mergeCell ref="A72:F72"/>
    <mergeCell ref="B66:D66"/>
    <mergeCell ref="E66:F66"/>
    <mergeCell ref="B67:D67"/>
    <mergeCell ref="E67:F67"/>
    <mergeCell ref="B69:D69"/>
    <mergeCell ref="E68:F68"/>
    <mergeCell ref="B68:D68"/>
    <mergeCell ref="A50:F50"/>
    <mergeCell ref="A61:F61"/>
    <mergeCell ref="A63:F63"/>
    <mergeCell ref="A64:F64"/>
    <mergeCell ref="B65:D65"/>
    <mergeCell ref="E65:F65"/>
    <mergeCell ref="B40:F40"/>
    <mergeCell ref="C41:D41"/>
    <mergeCell ref="E41:F41"/>
    <mergeCell ref="A44:F44"/>
    <mergeCell ref="C42:D42"/>
    <mergeCell ref="E42:F42"/>
    <mergeCell ref="A43:F43"/>
    <mergeCell ref="B38:C38"/>
    <mergeCell ref="D38:F38"/>
    <mergeCell ref="B37:C37"/>
    <mergeCell ref="D37:F37"/>
    <mergeCell ref="A39:F39"/>
    <mergeCell ref="A22:F22"/>
    <mergeCell ref="B23:F23"/>
    <mergeCell ref="B24:F24"/>
    <mergeCell ref="B36:C36"/>
    <mergeCell ref="D36:F36"/>
    <mergeCell ref="A25:F25"/>
    <mergeCell ref="B26:F26"/>
    <mergeCell ref="B27:F27"/>
    <mergeCell ref="B28:F28"/>
    <mergeCell ref="B29:F29"/>
    <mergeCell ref="B30:F30"/>
    <mergeCell ref="B31:F31"/>
    <mergeCell ref="B32:F32"/>
    <mergeCell ref="A34:F34"/>
    <mergeCell ref="B35:F35"/>
    <mergeCell ref="B33:F33"/>
    <mergeCell ref="B19:C19"/>
    <mergeCell ref="D19:F19"/>
    <mergeCell ref="B20:C20"/>
    <mergeCell ref="D20:F20"/>
    <mergeCell ref="A21:F21"/>
    <mergeCell ref="B16:C16"/>
    <mergeCell ref="D16:F16"/>
    <mergeCell ref="B17:C17"/>
    <mergeCell ref="D17:F17"/>
    <mergeCell ref="B18:C18"/>
    <mergeCell ref="D18:F18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A6:A8"/>
    <mergeCell ref="B6:F8"/>
    <mergeCell ref="B1:F1"/>
    <mergeCell ref="A2:F2"/>
    <mergeCell ref="A3:F3"/>
    <mergeCell ref="B4:F4"/>
    <mergeCell ref="B5:F5"/>
  </mergeCells>
  <hyperlinks>
    <hyperlink ref="B20" r:id="rId1"/>
    <hyperlink ref="D20" r:id="rId2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79" orientation="portrait" r:id="rId3"/>
  <rowBreaks count="1" manualBreakCount="1">
    <brk id="43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9" ma:contentTypeDescription="Vytvoří nový dokument" ma:contentTypeScope="" ma:versionID="4286ef44d3f03ccbb89e89ad660ac8c0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8b48ea7c426bf7507f6494838d9cee38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8C112B-8504-4372-93A1-E4D5394A6C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FF6CC4-438F-4B79-BBAF-42F9CDA1520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Záv. zpráva dílčí CRP 2020</vt:lpstr>
      <vt:lpstr>'Záv. zpráva dílčí CRP 2020'!Oblast_tisku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Johánek</dc:creator>
  <cp:lastModifiedBy>bulanova</cp:lastModifiedBy>
  <cp:lastPrinted>2020-06-17T13:52:13Z</cp:lastPrinted>
  <dcterms:created xsi:type="dcterms:W3CDTF">2019-03-22T14:48:01Z</dcterms:created>
  <dcterms:modified xsi:type="dcterms:W3CDTF">2022-01-19T14:31:09Z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