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uscakM\Desktop\HW\květen 2021\"/>
    </mc:Choice>
  </mc:AlternateContent>
  <xr:revisionPtr revIDLastSave="0" documentId="13_ncr:40009_{BCE385C7-84AC-48EE-AE70-D0E64934D430}" xr6:coauthVersionLast="45" xr6:coauthVersionMax="45" xr10:uidLastSave="{00000000-0000-0000-0000-000000000000}"/>
  <bookViews>
    <workbookView xWindow="-108" yWindow="-108" windowWidth="23256" windowHeight="12576"/>
  </bookViews>
  <sheets>
    <sheet name="Ceník telefonů" sheetId="7" r:id="rId1"/>
    <sheet name="Wearables " sheetId="25" r:id="rId2"/>
    <sheet name="leden" sheetId="3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'Ceník telefonů'!$A$9:$H$128</definedName>
    <definedName name="_xlnm._FilterDatabase" localSheetId="2" hidden="1">leden!$A$4:$T$114</definedName>
    <definedName name="_xlnm._FilterDatabase" localSheetId="1" hidden="1">'Wearables '!$A$7:$H$18</definedName>
    <definedName name="aaa">#REF!</definedName>
    <definedName name="data">[2]Sheet1!$A:$IV</definedName>
    <definedName name="dotace">#REF!</definedName>
    <definedName name="k">#REF!</definedName>
    <definedName name="kody">#REF!</definedName>
    <definedName name="kody1">#REF!</definedName>
    <definedName name="po">#REF!</definedName>
    <definedName name="pocka">#REF!</definedName>
    <definedName name="_xlnm.Print_Area" localSheetId="0">'Ceník telefonů'!$A$2:$I$157</definedName>
    <definedName name="_xlnm.Print_Titles" localSheetId="1">'Wearables '!$1:$7</definedName>
    <definedName name="sim">#REF!</definedName>
    <definedName name="zalohy">[1]zálohy!$A:$IV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7" l="1"/>
  <c r="G82" i="7"/>
  <c r="G83" i="7"/>
  <c r="G84" i="7"/>
  <c r="G89" i="7"/>
  <c r="G90" i="7"/>
  <c r="G93" i="7"/>
  <c r="G95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78" i="7"/>
  <c r="G79" i="7"/>
  <c r="E127" i="7"/>
  <c r="E123" i="7"/>
  <c r="G15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4" i="7"/>
  <c r="E125" i="7"/>
  <c r="E126" i="7"/>
  <c r="E128" i="7"/>
  <c r="E152" i="7"/>
  <c r="E153" i="7"/>
  <c r="E154" i="7"/>
  <c r="E148" i="7"/>
  <c r="E149" i="7"/>
  <c r="B142" i="37"/>
  <c r="B141" i="37"/>
  <c r="B140" i="37"/>
  <c r="B139" i="37"/>
  <c r="B138" i="37"/>
  <c r="B137" i="37"/>
  <c r="B136" i="37"/>
  <c r="B135" i="37"/>
  <c r="C134" i="37"/>
  <c r="B134" i="37"/>
  <c r="C133" i="37"/>
  <c r="B133" i="37"/>
  <c r="C132" i="37"/>
  <c r="B132" i="37"/>
  <c r="C131" i="37"/>
  <c r="B131" i="37"/>
  <c r="C130" i="37"/>
  <c r="B130" i="37"/>
  <c r="G129" i="37"/>
  <c r="F129" i="37"/>
  <c r="E129" i="37"/>
  <c r="D129" i="37"/>
  <c r="C129" i="37"/>
  <c r="B129" i="37"/>
  <c r="G128" i="37"/>
  <c r="F128" i="37"/>
  <c r="E128" i="37"/>
  <c r="D128" i="37"/>
  <c r="C128" i="37"/>
  <c r="B128" i="37"/>
  <c r="G127" i="37"/>
  <c r="F127" i="37"/>
  <c r="E127" i="37"/>
  <c r="D127" i="37"/>
  <c r="C127" i="37"/>
  <c r="B127" i="37"/>
  <c r="G126" i="37"/>
  <c r="F126" i="37"/>
  <c r="E126" i="37"/>
  <c r="D126" i="37"/>
  <c r="C126" i="37"/>
  <c r="B126" i="37"/>
  <c r="G125" i="37"/>
  <c r="F125" i="37"/>
  <c r="E125" i="37"/>
  <c r="D125" i="37"/>
  <c r="C125" i="37"/>
  <c r="B125" i="37"/>
  <c r="G124" i="37"/>
  <c r="F124" i="37"/>
  <c r="E124" i="37"/>
  <c r="D124" i="37"/>
  <c r="C124" i="37"/>
  <c r="B124" i="37"/>
  <c r="G123" i="37"/>
  <c r="F123" i="37"/>
  <c r="E123" i="37"/>
  <c r="D123" i="37"/>
  <c r="C123" i="37"/>
  <c r="B123" i="37"/>
  <c r="G122" i="37"/>
  <c r="F122" i="37"/>
  <c r="E122" i="37"/>
  <c r="D122" i="37"/>
  <c r="C122" i="37"/>
  <c r="B122" i="37"/>
  <c r="G121" i="37"/>
  <c r="F121" i="37"/>
  <c r="E121" i="37"/>
  <c r="D121" i="37"/>
  <c r="C121" i="37"/>
  <c r="B121" i="37"/>
  <c r="G120" i="37"/>
  <c r="F120" i="37"/>
  <c r="E120" i="37"/>
  <c r="D120" i="37"/>
  <c r="C120" i="37"/>
  <c r="B120" i="37"/>
  <c r="G119" i="37"/>
  <c r="F119" i="37"/>
  <c r="E119" i="37"/>
  <c r="D119" i="37"/>
  <c r="C119" i="37"/>
  <c r="B119" i="37"/>
  <c r="G118" i="37"/>
  <c r="F118" i="37"/>
  <c r="E118" i="37"/>
  <c r="D118" i="37"/>
  <c r="C118" i="37"/>
  <c r="B118" i="37"/>
  <c r="G117" i="37"/>
  <c r="F117" i="37"/>
  <c r="E117" i="37"/>
  <c r="D117" i="37"/>
  <c r="C117" i="37"/>
  <c r="B117" i="37"/>
  <c r="G116" i="37"/>
  <c r="F116" i="37"/>
  <c r="E116" i="37"/>
  <c r="D116" i="37"/>
  <c r="C116" i="37"/>
  <c r="B116" i="37"/>
  <c r="G115" i="37"/>
  <c r="F115" i="37"/>
  <c r="E115" i="37"/>
  <c r="D115" i="37"/>
  <c r="C115" i="37"/>
  <c r="B115" i="37"/>
  <c r="S114" i="37"/>
  <c r="R114" i="37"/>
  <c r="Q114" i="37"/>
  <c r="P114" i="37"/>
  <c r="O114" i="37"/>
  <c r="N114" i="37"/>
  <c r="M114" i="37"/>
  <c r="H114" i="37"/>
  <c r="G114" i="37"/>
  <c r="F114" i="37"/>
  <c r="E114" i="37"/>
  <c r="D114" i="37"/>
  <c r="C114" i="37"/>
  <c r="B114" i="37"/>
  <c r="S113" i="37"/>
  <c r="R113" i="37"/>
  <c r="Q113" i="37"/>
  <c r="P113" i="37"/>
  <c r="O113" i="37"/>
  <c r="N113" i="37"/>
  <c r="M113" i="37"/>
  <c r="H113" i="37"/>
  <c r="G113" i="37"/>
  <c r="F113" i="37"/>
  <c r="E113" i="37"/>
  <c r="D113" i="37"/>
  <c r="C113" i="37"/>
  <c r="B113" i="37"/>
  <c r="S112" i="37"/>
  <c r="R112" i="37"/>
  <c r="Q112" i="37"/>
  <c r="P112" i="37"/>
  <c r="O112" i="37"/>
  <c r="N112" i="37"/>
  <c r="M112" i="37"/>
  <c r="H112" i="37"/>
  <c r="G112" i="37"/>
  <c r="F112" i="37"/>
  <c r="E112" i="37"/>
  <c r="D112" i="37"/>
  <c r="C112" i="37"/>
  <c r="B112" i="37"/>
  <c r="S111" i="37"/>
  <c r="R111" i="37"/>
  <c r="H111" i="37"/>
  <c r="G111" i="37"/>
  <c r="F111" i="37"/>
  <c r="E111" i="37"/>
  <c r="D111" i="37"/>
  <c r="C111" i="37"/>
  <c r="B111" i="37"/>
  <c r="S110" i="37"/>
  <c r="R110" i="37"/>
  <c r="H110" i="37"/>
  <c r="G110" i="37"/>
  <c r="F110" i="37"/>
  <c r="E110" i="37"/>
  <c r="D110" i="37"/>
  <c r="C110" i="37"/>
  <c r="B110" i="37"/>
  <c r="S109" i="37"/>
  <c r="R109" i="37"/>
  <c r="O109" i="37"/>
  <c r="H109" i="37"/>
  <c r="G109" i="37"/>
  <c r="F109" i="37"/>
  <c r="E109" i="37"/>
  <c r="D109" i="37"/>
  <c r="C109" i="37"/>
  <c r="B109" i="37"/>
  <c r="S108" i="37"/>
  <c r="R108" i="37"/>
  <c r="O108" i="37"/>
  <c r="H108" i="37"/>
  <c r="G108" i="37"/>
  <c r="F108" i="37"/>
  <c r="E108" i="37"/>
  <c r="D108" i="37"/>
  <c r="C108" i="37"/>
  <c r="B108" i="37"/>
  <c r="S107" i="37"/>
  <c r="R107" i="37"/>
  <c r="H107" i="37"/>
  <c r="G107" i="37"/>
  <c r="F107" i="37"/>
  <c r="E107" i="37"/>
  <c r="D107" i="37"/>
  <c r="C107" i="37"/>
  <c r="B107" i="37"/>
  <c r="S106" i="37"/>
  <c r="R106" i="37"/>
  <c r="Q106" i="37"/>
  <c r="P106" i="37"/>
  <c r="O106" i="37"/>
  <c r="N106" i="37"/>
  <c r="M106" i="37"/>
  <c r="H106" i="37"/>
  <c r="G106" i="37"/>
  <c r="F106" i="37"/>
  <c r="E106" i="37"/>
  <c r="D106" i="37"/>
  <c r="C106" i="37"/>
  <c r="B106" i="37"/>
  <c r="S105" i="37"/>
  <c r="R105" i="37"/>
  <c r="Q105" i="37"/>
  <c r="P105" i="37"/>
  <c r="O105" i="37"/>
  <c r="N105" i="37"/>
  <c r="M105" i="37"/>
  <c r="H105" i="37"/>
  <c r="G105" i="37"/>
  <c r="F105" i="37"/>
  <c r="E105" i="37"/>
  <c r="D105" i="37"/>
  <c r="C105" i="37"/>
  <c r="B105" i="37"/>
  <c r="S104" i="37"/>
  <c r="R104" i="37"/>
  <c r="H104" i="37"/>
  <c r="G104" i="37"/>
  <c r="F104" i="37"/>
  <c r="E104" i="37"/>
  <c r="D104" i="37"/>
  <c r="C104" i="37"/>
  <c r="B104" i="37"/>
  <c r="S103" i="37"/>
  <c r="R103" i="37"/>
  <c r="H103" i="37"/>
  <c r="G103" i="37"/>
  <c r="F103" i="37"/>
  <c r="E103" i="37"/>
  <c r="D103" i="37"/>
  <c r="C103" i="37"/>
  <c r="B103" i="37"/>
  <c r="S102" i="37"/>
  <c r="R102" i="37"/>
  <c r="H102" i="37"/>
  <c r="G102" i="37"/>
  <c r="F102" i="37"/>
  <c r="E102" i="37"/>
  <c r="D102" i="37"/>
  <c r="C102" i="37"/>
  <c r="B102" i="37"/>
  <c r="S101" i="37"/>
  <c r="R101" i="37"/>
  <c r="H101" i="37"/>
  <c r="G101" i="37"/>
  <c r="F101" i="37"/>
  <c r="E101" i="37"/>
  <c r="D101" i="37"/>
  <c r="C101" i="37"/>
  <c r="B101" i="37"/>
  <c r="S100" i="37"/>
  <c r="R100" i="37"/>
  <c r="H100" i="37"/>
  <c r="G100" i="37"/>
  <c r="F100" i="37"/>
  <c r="E100" i="37"/>
  <c r="D100" i="37"/>
  <c r="C100" i="37"/>
  <c r="B100" i="37"/>
  <c r="S99" i="37"/>
  <c r="R99" i="37"/>
  <c r="H99" i="37"/>
  <c r="G99" i="37"/>
  <c r="F99" i="37"/>
  <c r="E99" i="37"/>
  <c r="D99" i="37"/>
  <c r="C99" i="37"/>
  <c r="B99" i="37"/>
  <c r="S98" i="37"/>
  <c r="R98" i="37"/>
  <c r="H98" i="37"/>
  <c r="G98" i="37"/>
  <c r="F98" i="37"/>
  <c r="E98" i="37"/>
  <c r="D98" i="37"/>
  <c r="C98" i="37"/>
  <c r="B98" i="37"/>
  <c r="S97" i="37"/>
  <c r="R97" i="37"/>
  <c r="H97" i="37"/>
  <c r="G97" i="37"/>
  <c r="F97" i="37"/>
  <c r="E97" i="37"/>
  <c r="D97" i="37"/>
  <c r="C97" i="37"/>
  <c r="B97" i="37"/>
  <c r="S96" i="37"/>
  <c r="R96" i="37"/>
  <c r="H96" i="37"/>
  <c r="G96" i="37"/>
  <c r="F96" i="37"/>
  <c r="E96" i="37"/>
  <c r="D96" i="37"/>
  <c r="C96" i="37"/>
  <c r="B96" i="37"/>
  <c r="S95" i="37"/>
  <c r="R95" i="37"/>
  <c r="H95" i="37"/>
  <c r="G95" i="37"/>
  <c r="F95" i="37"/>
  <c r="E95" i="37"/>
  <c r="D95" i="37"/>
  <c r="C95" i="37"/>
  <c r="B95" i="37"/>
  <c r="S94" i="37"/>
  <c r="R94" i="37"/>
  <c r="H94" i="37"/>
  <c r="G94" i="37"/>
  <c r="F94" i="37"/>
  <c r="E94" i="37"/>
  <c r="D94" i="37"/>
  <c r="C94" i="37"/>
  <c r="B94" i="37"/>
  <c r="S93" i="37"/>
  <c r="R93" i="37"/>
  <c r="H93" i="37"/>
  <c r="G93" i="37"/>
  <c r="F93" i="37"/>
  <c r="E93" i="37"/>
  <c r="D93" i="37"/>
  <c r="C93" i="37"/>
  <c r="B93" i="37"/>
  <c r="S92" i="37"/>
  <c r="R92" i="37"/>
  <c r="H92" i="37"/>
  <c r="G92" i="37"/>
  <c r="F92" i="37"/>
  <c r="E92" i="37"/>
  <c r="D92" i="37"/>
  <c r="C92" i="37"/>
  <c r="B92" i="37"/>
  <c r="S91" i="37"/>
  <c r="R91" i="37"/>
  <c r="H91" i="37"/>
  <c r="G91" i="37"/>
  <c r="F91" i="37"/>
  <c r="E91" i="37"/>
  <c r="D91" i="37"/>
  <c r="C91" i="37"/>
  <c r="B91" i="37"/>
  <c r="S90" i="37"/>
  <c r="R90" i="37"/>
  <c r="H90" i="37"/>
  <c r="G90" i="37"/>
  <c r="F90" i="37"/>
  <c r="E90" i="37"/>
  <c r="D90" i="37"/>
  <c r="C90" i="37"/>
  <c r="B90" i="37"/>
  <c r="S89" i="37"/>
  <c r="R89" i="37"/>
  <c r="H89" i="37"/>
  <c r="G89" i="37"/>
  <c r="F89" i="37"/>
  <c r="E89" i="37"/>
  <c r="D89" i="37"/>
  <c r="C89" i="37"/>
  <c r="B89" i="37"/>
  <c r="S88" i="37"/>
  <c r="R88" i="37"/>
  <c r="H88" i="37"/>
  <c r="G88" i="37"/>
  <c r="F88" i="37"/>
  <c r="E88" i="37"/>
  <c r="D88" i="37"/>
  <c r="C88" i="37"/>
  <c r="B88" i="37"/>
  <c r="S87" i="37"/>
  <c r="R87" i="37"/>
  <c r="H87" i="37"/>
  <c r="G87" i="37"/>
  <c r="F87" i="37"/>
  <c r="E87" i="37"/>
  <c r="D87" i="37"/>
  <c r="C87" i="37"/>
  <c r="B87" i="37"/>
  <c r="S86" i="37"/>
  <c r="R86" i="37"/>
  <c r="H86" i="37"/>
  <c r="G86" i="37"/>
  <c r="F86" i="37"/>
  <c r="E86" i="37"/>
  <c r="D86" i="37"/>
  <c r="C86" i="37"/>
  <c r="B86" i="37"/>
  <c r="S85" i="37"/>
  <c r="R85" i="37"/>
  <c r="H85" i="37"/>
  <c r="G85" i="37"/>
  <c r="F85" i="37"/>
  <c r="E85" i="37"/>
  <c r="D85" i="37"/>
  <c r="C85" i="37"/>
  <c r="B85" i="37"/>
  <c r="S84" i="37"/>
  <c r="R84" i="37"/>
  <c r="H84" i="37"/>
  <c r="G84" i="37"/>
  <c r="F84" i="37"/>
  <c r="E84" i="37"/>
  <c r="D84" i="37"/>
  <c r="C84" i="37"/>
  <c r="B84" i="37"/>
  <c r="S83" i="37"/>
  <c r="R83" i="37"/>
  <c r="H83" i="37"/>
  <c r="G83" i="37"/>
  <c r="F83" i="37"/>
  <c r="E83" i="37"/>
  <c r="D83" i="37"/>
  <c r="C83" i="37"/>
  <c r="B83" i="37"/>
  <c r="S82" i="37"/>
  <c r="R82" i="37"/>
  <c r="H82" i="37"/>
  <c r="G82" i="37"/>
  <c r="F82" i="37"/>
  <c r="E82" i="37"/>
  <c r="D82" i="37"/>
  <c r="C82" i="37"/>
  <c r="B82" i="37"/>
  <c r="S81" i="37"/>
  <c r="R81" i="37"/>
  <c r="H81" i="37"/>
  <c r="G81" i="37"/>
  <c r="F81" i="37"/>
  <c r="E81" i="37"/>
  <c r="D81" i="37"/>
  <c r="C81" i="37"/>
  <c r="B81" i="37"/>
  <c r="S80" i="37"/>
  <c r="R80" i="37"/>
  <c r="H80" i="37"/>
  <c r="G80" i="37"/>
  <c r="F80" i="37"/>
  <c r="E80" i="37"/>
  <c r="D80" i="37"/>
  <c r="C80" i="37"/>
  <c r="B80" i="37"/>
  <c r="S79" i="37"/>
  <c r="R79" i="37"/>
  <c r="H79" i="37"/>
  <c r="G79" i="37"/>
  <c r="F79" i="37"/>
  <c r="E79" i="37"/>
  <c r="D79" i="37"/>
  <c r="C79" i="37"/>
  <c r="B79" i="37"/>
  <c r="S78" i="37"/>
  <c r="R78" i="37"/>
  <c r="H78" i="37"/>
  <c r="G78" i="37"/>
  <c r="F78" i="37"/>
  <c r="E78" i="37"/>
  <c r="D78" i="37"/>
  <c r="C78" i="37"/>
  <c r="B78" i="37"/>
  <c r="S77" i="37"/>
  <c r="R77" i="37"/>
  <c r="H77" i="37"/>
  <c r="G77" i="37"/>
  <c r="F77" i="37"/>
  <c r="E77" i="37"/>
  <c r="D77" i="37"/>
  <c r="C77" i="37"/>
  <c r="B77" i="37"/>
  <c r="S76" i="37"/>
  <c r="R76" i="37"/>
  <c r="H76" i="37"/>
  <c r="G76" i="37"/>
  <c r="F76" i="37"/>
  <c r="E76" i="37"/>
  <c r="D76" i="37"/>
  <c r="C76" i="37"/>
  <c r="B76" i="37"/>
  <c r="S75" i="37"/>
  <c r="R75" i="37"/>
  <c r="H75" i="37"/>
  <c r="G75" i="37"/>
  <c r="F75" i="37"/>
  <c r="E75" i="37"/>
  <c r="D75" i="37"/>
  <c r="C75" i="37"/>
  <c r="B75" i="37"/>
  <c r="S74" i="37"/>
  <c r="R74" i="37"/>
  <c r="H74" i="37"/>
  <c r="G74" i="37"/>
  <c r="F74" i="37"/>
  <c r="E74" i="37"/>
  <c r="D74" i="37"/>
  <c r="C74" i="37"/>
  <c r="B74" i="37"/>
  <c r="S73" i="37"/>
  <c r="R73" i="37"/>
  <c r="H73" i="37"/>
  <c r="G73" i="37"/>
  <c r="F73" i="37"/>
  <c r="E73" i="37"/>
  <c r="D73" i="37"/>
  <c r="C73" i="37"/>
  <c r="B73" i="37"/>
  <c r="S72" i="37"/>
  <c r="R72" i="37"/>
  <c r="H72" i="37"/>
  <c r="G72" i="37"/>
  <c r="F72" i="37"/>
  <c r="E72" i="37"/>
  <c r="D72" i="37"/>
  <c r="C72" i="37"/>
  <c r="B72" i="37"/>
  <c r="S71" i="37"/>
  <c r="R71" i="37"/>
  <c r="H71" i="37"/>
  <c r="G71" i="37"/>
  <c r="F71" i="37"/>
  <c r="E71" i="37"/>
  <c r="D71" i="37"/>
  <c r="C71" i="37"/>
  <c r="B71" i="37"/>
  <c r="S70" i="37"/>
  <c r="R70" i="37"/>
  <c r="H70" i="37"/>
  <c r="G70" i="37"/>
  <c r="F70" i="37"/>
  <c r="E70" i="37"/>
  <c r="D70" i="37"/>
  <c r="C70" i="37"/>
  <c r="B70" i="37"/>
  <c r="S69" i="37"/>
  <c r="R69" i="37"/>
  <c r="H69" i="37"/>
  <c r="G69" i="37"/>
  <c r="F69" i="37"/>
  <c r="E69" i="37"/>
  <c r="D69" i="37"/>
  <c r="C69" i="37"/>
  <c r="B69" i="37"/>
  <c r="S68" i="37"/>
  <c r="R68" i="37"/>
  <c r="H68" i="37"/>
  <c r="G68" i="37"/>
  <c r="F68" i="37"/>
  <c r="E68" i="37"/>
  <c r="D68" i="37"/>
  <c r="C68" i="37"/>
  <c r="B68" i="37"/>
  <c r="S67" i="37"/>
  <c r="R67" i="37"/>
  <c r="H67" i="37"/>
  <c r="G67" i="37"/>
  <c r="F67" i="37"/>
  <c r="E67" i="37"/>
  <c r="D67" i="37"/>
  <c r="C67" i="37"/>
  <c r="B67" i="37"/>
  <c r="S66" i="37"/>
  <c r="R66" i="37"/>
  <c r="H66" i="37"/>
  <c r="G66" i="37"/>
  <c r="F66" i="37"/>
  <c r="E66" i="37"/>
  <c r="D66" i="37"/>
  <c r="C66" i="37"/>
  <c r="B66" i="37"/>
  <c r="S65" i="37"/>
  <c r="R65" i="37"/>
  <c r="H65" i="37"/>
  <c r="G65" i="37"/>
  <c r="F65" i="37"/>
  <c r="E65" i="37"/>
  <c r="D65" i="37"/>
  <c r="C65" i="37"/>
  <c r="B65" i="37"/>
  <c r="S64" i="37"/>
  <c r="R64" i="37"/>
  <c r="H64" i="37"/>
  <c r="G64" i="37"/>
  <c r="F64" i="37"/>
  <c r="E64" i="37"/>
  <c r="D64" i="37"/>
  <c r="C64" i="37"/>
  <c r="B64" i="37"/>
  <c r="S63" i="37"/>
  <c r="R63" i="37"/>
  <c r="H63" i="37"/>
  <c r="G63" i="37"/>
  <c r="F63" i="37"/>
  <c r="E63" i="37"/>
  <c r="D63" i="37"/>
  <c r="C63" i="37"/>
  <c r="B63" i="37"/>
  <c r="S62" i="37"/>
  <c r="R62" i="37"/>
  <c r="H62" i="37"/>
  <c r="G62" i="37"/>
  <c r="F62" i="37"/>
  <c r="E62" i="37"/>
  <c r="D62" i="37"/>
  <c r="C62" i="37"/>
  <c r="B62" i="37"/>
  <c r="S61" i="37"/>
  <c r="R61" i="37"/>
  <c r="H61" i="37"/>
  <c r="G61" i="37"/>
  <c r="F61" i="37"/>
  <c r="E61" i="37"/>
  <c r="D61" i="37"/>
  <c r="C61" i="37"/>
  <c r="B61" i="37"/>
  <c r="S60" i="37"/>
  <c r="R60" i="37"/>
  <c r="H60" i="37"/>
  <c r="G60" i="37"/>
  <c r="F60" i="37"/>
  <c r="E60" i="37"/>
  <c r="D60" i="37"/>
  <c r="C60" i="37"/>
  <c r="B60" i="37"/>
  <c r="S59" i="37"/>
  <c r="R59" i="37"/>
  <c r="H59" i="37"/>
  <c r="G59" i="37"/>
  <c r="F59" i="37"/>
  <c r="E59" i="37"/>
  <c r="D59" i="37"/>
  <c r="C59" i="37"/>
  <c r="B59" i="37"/>
  <c r="S58" i="37"/>
  <c r="R58" i="37"/>
  <c r="H58" i="37"/>
  <c r="G58" i="37"/>
  <c r="F58" i="37"/>
  <c r="E58" i="37"/>
  <c r="D58" i="37"/>
  <c r="C58" i="37"/>
  <c r="B58" i="37"/>
  <c r="S57" i="37"/>
  <c r="R57" i="37"/>
  <c r="H57" i="37"/>
  <c r="G57" i="37"/>
  <c r="F57" i="37"/>
  <c r="E57" i="37"/>
  <c r="D57" i="37"/>
  <c r="C57" i="37"/>
  <c r="B57" i="37"/>
  <c r="S56" i="37"/>
  <c r="R56" i="37"/>
  <c r="H56" i="37"/>
  <c r="G56" i="37"/>
  <c r="F56" i="37"/>
  <c r="E56" i="37"/>
  <c r="D56" i="37"/>
  <c r="C56" i="37"/>
  <c r="B56" i="37"/>
  <c r="H55" i="37"/>
  <c r="G55" i="37"/>
  <c r="F55" i="37"/>
  <c r="E55" i="37"/>
  <c r="D55" i="37"/>
  <c r="C55" i="37"/>
  <c r="B55" i="37"/>
  <c r="S54" i="37"/>
  <c r="R54" i="37"/>
  <c r="H54" i="37"/>
  <c r="G54" i="37"/>
  <c r="F54" i="37"/>
  <c r="E54" i="37"/>
  <c r="D54" i="37"/>
  <c r="C54" i="37"/>
  <c r="B54" i="37"/>
  <c r="S53" i="37"/>
  <c r="R53" i="37"/>
  <c r="H53" i="37"/>
  <c r="G53" i="37"/>
  <c r="F53" i="37"/>
  <c r="E53" i="37"/>
  <c r="D53" i="37"/>
  <c r="C53" i="37"/>
  <c r="B53" i="37"/>
  <c r="S52" i="37"/>
  <c r="R52" i="37"/>
  <c r="H52" i="37"/>
  <c r="G52" i="37"/>
  <c r="F52" i="37"/>
  <c r="E52" i="37"/>
  <c r="D52" i="37"/>
  <c r="C52" i="37"/>
  <c r="B52" i="37"/>
  <c r="S51" i="37"/>
  <c r="R51" i="37"/>
  <c r="H51" i="37"/>
  <c r="G51" i="37"/>
  <c r="F51" i="37"/>
  <c r="E51" i="37"/>
  <c r="D51" i="37"/>
  <c r="C51" i="37"/>
  <c r="B51" i="37"/>
  <c r="S50" i="37"/>
  <c r="R50" i="37"/>
  <c r="Q50" i="37"/>
  <c r="P50" i="37"/>
  <c r="O50" i="37"/>
  <c r="N50" i="37"/>
  <c r="M50" i="37"/>
  <c r="H50" i="37"/>
  <c r="G50" i="37"/>
  <c r="F50" i="37"/>
  <c r="E50" i="37"/>
  <c r="D50" i="37"/>
  <c r="C50" i="37"/>
  <c r="B50" i="37"/>
  <c r="S49" i="37"/>
  <c r="R49" i="37"/>
  <c r="Q49" i="37"/>
  <c r="P49" i="37"/>
  <c r="O49" i="37"/>
  <c r="N49" i="37"/>
  <c r="M49" i="37"/>
  <c r="H49" i="37"/>
  <c r="G49" i="37"/>
  <c r="F49" i="37"/>
  <c r="E49" i="37"/>
  <c r="D49" i="37"/>
  <c r="C49" i="37"/>
  <c r="B49" i="37"/>
  <c r="S48" i="37"/>
  <c r="R48" i="37"/>
  <c r="Q48" i="37"/>
  <c r="P48" i="37"/>
  <c r="O48" i="37"/>
  <c r="N48" i="37"/>
  <c r="M48" i="37"/>
  <c r="H48" i="37"/>
  <c r="G48" i="37"/>
  <c r="F48" i="37"/>
  <c r="E48" i="37"/>
  <c r="D48" i="37"/>
  <c r="C48" i="37"/>
  <c r="B48" i="37"/>
  <c r="S47" i="37"/>
  <c r="R47" i="37"/>
  <c r="Q47" i="37"/>
  <c r="P47" i="37"/>
  <c r="O47" i="37"/>
  <c r="N47" i="37"/>
  <c r="M47" i="37"/>
  <c r="H47" i="37"/>
  <c r="G47" i="37"/>
  <c r="F47" i="37"/>
  <c r="E47" i="37"/>
  <c r="D47" i="37"/>
  <c r="C47" i="37"/>
  <c r="B47" i="37"/>
  <c r="S46" i="37"/>
  <c r="R46" i="37"/>
  <c r="Q46" i="37"/>
  <c r="P46" i="37"/>
  <c r="O46" i="37"/>
  <c r="N46" i="37"/>
  <c r="M46" i="37"/>
  <c r="H46" i="37"/>
  <c r="G46" i="37"/>
  <c r="F46" i="37"/>
  <c r="E46" i="37"/>
  <c r="D46" i="37"/>
  <c r="C46" i="37"/>
  <c r="B46" i="37"/>
  <c r="S45" i="37"/>
  <c r="R45" i="37"/>
  <c r="Q45" i="37"/>
  <c r="P45" i="37"/>
  <c r="O45" i="37"/>
  <c r="N45" i="37"/>
  <c r="M45" i="37"/>
  <c r="H45" i="37"/>
  <c r="G45" i="37"/>
  <c r="F45" i="37"/>
  <c r="E45" i="37"/>
  <c r="D45" i="37"/>
  <c r="C45" i="37"/>
  <c r="B45" i="37"/>
  <c r="S44" i="37"/>
  <c r="R44" i="37"/>
  <c r="Q44" i="37"/>
  <c r="P44" i="37"/>
  <c r="O44" i="37"/>
  <c r="N44" i="37"/>
  <c r="M44" i="37"/>
  <c r="H44" i="37"/>
  <c r="G44" i="37"/>
  <c r="F44" i="37"/>
  <c r="E44" i="37"/>
  <c r="D44" i="37"/>
  <c r="C44" i="37"/>
  <c r="B44" i="37"/>
  <c r="S43" i="37"/>
  <c r="R43" i="37"/>
  <c r="Q43" i="37"/>
  <c r="P43" i="37"/>
  <c r="O43" i="37"/>
  <c r="N43" i="37"/>
  <c r="M43" i="37"/>
  <c r="H43" i="37"/>
  <c r="G43" i="37"/>
  <c r="F43" i="37"/>
  <c r="E43" i="37"/>
  <c r="D43" i="37"/>
  <c r="C43" i="37"/>
  <c r="B43" i="37"/>
  <c r="S42" i="37"/>
  <c r="R42" i="37"/>
  <c r="Q42" i="37"/>
  <c r="P42" i="37"/>
  <c r="O42" i="37"/>
  <c r="N42" i="37"/>
  <c r="M42" i="37"/>
  <c r="H42" i="37"/>
  <c r="G42" i="37"/>
  <c r="F42" i="37"/>
  <c r="E42" i="37"/>
  <c r="D42" i="37"/>
  <c r="C42" i="37"/>
  <c r="B42" i="37"/>
  <c r="S41" i="37"/>
  <c r="R41" i="37"/>
  <c r="Q41" i="37"/>
  <c r="P41" i="37"/>
  <c r="O41" i="37"/>
  <c r="N41" i="37"/>
  <c r="M41" i="37"/>
  <c r="H41" i="37"/>
  <c r="G41" i="37"/>
  <c r="F41" i="37"/>
  <c r="E41" i="37"/>
  <c r="D41" i="37"/>
  <c r="C41" i="37"/>
  <c r="B41" i="37"/>
  <c r="S40" i="37"/>
  <c r="R40" i="37"/>
  <c r="Q40" i="37"/>
  <c r="P40" i="37"/>
  <c r="O40" i="37"/>
  <c r="N40" i="37"/>
  <c r="M40" i="37"/>
  <c r="H40" i="37"/>
  <c r="G40" i="37"/>
  <c r="F40" i="37"/>
  <c r="E40" i="37"/>
  <c r="D40" i="37"/>
  <c r="C40" i="37"/>
  <c r="B40" i="37"/>
  <c r="S39" i="37"/>
  <c r="R39" i="37"/>
  <c r="Q39" i="37"/>
  <c r="P39" i="37"/>
  <c r="O39" i="37"/>
  <c r="N39" i="37"/>
  <c r="M39" i="37"/>
  <c r="H39" i="37"/>
  <c r="G39" i="37"/>
  <c r="F39" i="37"/>
  <c r="E39" i="37"/>
  <c r="D39" i="37"/>
  <c r="C39" i="37"/>
  <c r="B39" i="37"/>
  <c r="S38" i="37"/>
  <c r="R38" i="37"/>
  <c r="Q38" i="37"/>
  <c r="P38" i="37"/>
  <c r="O38" i="37"/>
  <c r="N38" i="37"/>
  <c r="M38" i="37"/>
  <c r="H38" i="37"/>
  <c r="G38" i="37"/>
  <c r="F38" i="37"/>
  <c r="E38" i="37"/>
  <c r="D38" i="37"/>
  <c r="C38" i="37"/>
  <c r="B38" i="37"/>
  <c r="S37" i="37"/>
  <c r="R37" i="37"/>
  <c r="Q37" i="37"/>
  <c r="P37" i="37"/>
  <c r="O37" i="37"/>
  <c r="N37" i="37"/>
  <c r="M37" i="37"/>
  <c r="H37" i="37"/>
  <c r="G37" i="37"/>
  <c r="F37" i="37"/>
  <c r="E37" i="37"/>
  <c r="D37" i="37"/>
  <c r="C37" i="37"/>
  <c r="B37" i="37"/>
  <c r="S36" i="37"/>
  <c r="R36" i="37"/>
  <c r="Q36" i="37"/>
  <c r="P36" i="37"/>
  <c r="O36" i="37"/>
  <c r="N36" i="37"/>
  <c r="M36" i="37"/>
  <c r="H36" i="37"/>
  <c r="G36" i="37"/>
  <c r="F36" i="37"/>
  <c r="E36" i="37"/>
  <c r="D36" i="37"/>
  <c r="C36" i="37"/>
  <c r="B36" i="37"/>
  <c r="S35" i="37"/>
  <c r="R35" i="37"/>
  <c r="Q35" i="37"/>
  <c r="P35" i="37"/>
  <c r="O35" i="37"/>
  <c r="N35" i="37"/>
  <c r="M35" i="37"/>
  <c r="H35" i="37"/>
  <c r="G35" i="37"/>
  <c r="F35" i="37"/>
  <c r="E35" i="37"/>
  <c r="D35" i="37"/>
  <c r="C35" i="37"/>
  <c r="B35" i="37"/>
  <c r="S34" i="37"/>
  <c r="R34" i="37"/>
  <c r="Q34" i="37"/>
  <c r="P34" i="37"/>
  <c r="O34" i="37"/>
  <c r="N34" i="37"/>
  <c r="M34" i="37"/>
  <c r="H34" i="37"/>
  <c r="G34" i="37"/>
  <c r="F34" i="37"/>
  <c r="E34" i="37"/>
  <c r="D34" i="37"/>
  <c r="C34" i="37"/>
  <c r="B34" i="37"/>
  <c r="S33" i="37"/>
  <c r="R33" i="37"/>
  <c r="Q33" i="37"/>
  <c r="P33" i="37"/>
  <c r="O33" i="37"/>
  <c r="N33" i="37"/>
  <c r="M33" i="37"/>
  <c r="H33" i="37"/>
  <c r="G33" i="37"/>
  <c r="F33" i="37"/>
  <c r="E33" i="37"/>
  <c r="D33" i="37"/>
  <c r="C33" i="37"/>
  <c r="B33" i="37"/>
  <c r="S32" i="37"/>
  <c r="R32" i="37"/>
  <c r="Q32" i="37"/>
  <c r="P32" i="37"/>
  <c r="O32" i="37"/>
  <c r="N32" i="37"/>
  <c r="M32" i="37"/>
  <c r="H32" i="37"/>
  <c r="G32" i="37"/>
  <c r="F32" i="37"/>
  <c r="E32" i="37"/>
  <c r="D32" i="37"/>
  <c r="C32" i="37"/>
  <c r="B32" i="37"/>
  <c r="S31" i="37"/>
  <c r="R31" i="37"/>
  <c r="Q31" i="37"/>
  <c r="P31" i="37"/>
  <c r="O31" i="37"/>
  <c r="N31" i="37"/>
  <c r="M31" i="37"/>
  <c r="H31" i="37"/>
  <c r="G31" i="37"/>
  <c r="F31" i="37"/>
  <c r="E31" i="37"/>
  <c r="D31" i="37"/>
  <c r="C31" i="37"/>
  <c r="B31" i="37"/>
  <c r="S30" i="37"/>
  <c r="R30" i="37"/>
  <c r="Q30" i="37"/>
  <c r="P30" i="37"/>
  <c r="O30" i="37"/>
  <c r="N30" i="37"/>
  <c r="M30" i="37"/>
  <c r="H30" i="37"/>
  <c r="G30" i="37"/>
  <c r="F30" i="37"/>
  <c r="E30" i="37"/>
  <c r="D30" i="37"/>
  <c r="C30" i="37"/>
  <c r="B30" i="37"/>
  <c r="S29" i="37"/>
  <c r="R29" i="37"/>
  <c r="Q29" i="37"/>
  <c r="P29" i="37"/>
  <c r="O29" i="37"/>
  <c r="N29" i="37"/>
  <c r="M29" i="37"/>
  <c r="H29" i="37"/>
  <c r="G29" i="37"/>
  <c r="F29" i="37"/>
  <c r="E29" i="37"/>
  <c r="D29" i="37"/>
  <c r="C29" i="37"/>
  <c r="B29" i="37"/>
  <c r="S28" i="37"/>
  <c r="R28" i="37"/>
  <c r="Q28" i="37"/>
  <c r="P28" i="37"/>
  <c r="O28" i="37"/>
  <c r="N28" i="37"/>
  <c r="M28" i="37"/>
  <c r="H28" i="37"/>
  <c r="G28" i="37"/>
  <c r="F28" i="37"/>
  <c r="E28" i="37"/>
  <c r="D28" i="37"/>
  <c r="C28" i="37"/>
  <c r="B28" i="37"/>
  <c r="S27" i="37"/>
  <c r="R27" i="37"/>
  <c r="Q27" i="37"/>
  <c r="P27" i="37"/>
  <c r="O27" i="37"/>
  <c r="N27" i="37"/>
  <c r="M27" i="37"/>
  <c r="H27" i="37"/>
  <c r="G27" i="37"/>
  <c r="F27" i="37"/>
  <c r="E27" i="37"/>
  <c r="D27" i="37"/>
  <c r="C27" i="37"/>
  <c r="B27" i="37"/>
  <c r="S26" i="37"/>
  <c r="R26" i="37"/>
  <c r="Q26" i="37"/>
  <c r="P26" i="37"/>
  <c r="O26" i="37"/>
  <c r="N26" i="37"/>
  <c r="M26" i="37"/>
  <c r="H26" i="37"/>
  <c r="G26" i="37"/>
  <c r="F26" i="37"/>
  <c r="E26" i="37"/>
  <c r="D26" i="37"/>
  <c r="C26" i="37"/>
  <c r="B26" i="37"/>
  <c r="S25" i="37"/>
  <c r="R25" i="37"/>
  <c r="Q25" i="37"/>
  <c r="P25" i="37"/>
  <c r="O25" i="37"/>
  <c r="N25" i="37"/>
  <c r="M25" i="37"/>
  <c r="H25" i="37"/>
  <c r="G25" i="37"/>
  <c r="F25" i="37"/>
  <c r="E25" i="37"/>
  <c r="D25" i="37"/>
  <c r="C25" i="37"/>
  <c r="B25" i="37"/>
  <c r="S24" i="37"/>
  <c r="R24" i="37"/>
  <c r="Q24" i="37"/>
  <c r="P24" i="37"/>
  <c r="O24" i="37"/>
  <c r="N24" i="37"/>
  <c r="M24" i="37"/>
  <c r="H24" i="37"/>
  <c r="G24" i="37"/>
  <c r="F24" i="37"/>
  <c r="E24" i="37"/>
  <c r="D24" i="37"/>
  <c r="C24" i="37"/>
  <c r="B24" i="37"/>
  <c r="S23" i="37"/>
  <c r="R23" i="37"/>
  <c r="Q23" i="37"/>
  <c r="P23" i="37"/>
  <c r="O23" i="37"/>
  <c r="N23" i="37"/>
  <c r="M23" i="37"/>
  <c r="H23" i="37"/>
  <c r="G23" i="37"/>
  <c r="F23" i="37"/>
  <c r="E23" i="37"/>
  <c r="D23" i="37"/>
  <c r="C23" i="37"/>
  <c r="B23" i="37"/>
  <c r="S22" i="37"/>
  <c r="R22" i="37"/>
  <c r="Q22" i="37"/>
  <c r="P22" i="37"/>
  <c r="O22" i="37"/>
  <c r="N22" i="37"/>
  <c r="M22" i="37"/>
  <c r="H22" i="37"/>
  <c r="G22" i="37"/>
  <c r="F22" i="37"/>
  <c r="E22" i="37"/>
  <c r="D22" i="37"/>
  <c r="C22" i="37"/>
  <c r="B22" i="37"/>
  <c r="S21" i="37"/>
  <c r="R21" i="37"/>
  <c r="Q21" i="37"/>
  <c r="P21" i="37"/>
  <c r="O21" i="37"/>
  <c r="N21" i="37"/>
  <c r="M21" i="37"/>
  <c r="H21" i="37"/>
  <c r="G21" i="37"/>
  <c r="F21" i="37"/>
  <c r="E21" i="37"/>
  <c r="D21" i="37"/>
  <c r="C21" i="37"/>
  <c r="B21" i="37"/>
  <c r="S20" i="37"/>
  <c r="R20" i="37"/>
  <c r="Q20" i="37"/>
  <c r="P20" i="37"/>
  <c r="O20" i="37"/>
  <c r="N20" i="37"/>
  <c r="M20" i="37"/>
  <c r="H20" i="37"/>
  <c r="G20" i="37"/>
  <c r="F20" i="37"/>
  <c r="E20" i="37"/>
  <c r="D20" i="37"/>
  <c r="C20" i="37"/>
  <c r="B20" i="37"/>
  <c r="S19" i="37"/>
  <c r="R19" i="37"/>
  <c r="Q19" i="37"/>
  <c r="P19" i="37"/>
  <c r="O19" i="37"/>
  <c r="N19" i="37"/>
  <c r="M19" i="37"/>
  <c r="H19" i="37"/>
  <c r="G19" i="37"/>
  <c r="F19" i="37"/>
  <c r="E19" i="37"/>
  <c r="D19" i="37"/>
  <c r="C19" i="37"/>
  <c r="B19" i="37"/>
  <c r="S18" i="37"/>
  <c r="R18" i="37"/>
  <c r="Q18" i="37"/>
  <c r="P18" i="37"/>
  <c r="O18" i="37"/>
  <c r="N18" i="37"/>
  <c r="M18" i="37"/>
  <c r="H18" i="37"/>
  <c r="G18" i="37"/>
  <c r="F18" i="37"/>
  <c r="E18" i="37"/>
  <c r="D18" i="37"/>
  <c r="C18" i="37"/>
  <c r="B18" i="37"/>
  <c r="S17" i="37"/>
  <c r="R17" i="37"/>
  <c r="Q17" i="37"/>
  <c r="P17" i="37"/>
  <c r="O17" i="37"/>
  <c r="N17" i="37"/>
  <c r="M17" i="37"/>
  <c r="H17" i="37"/>
  <c r="G17" i="37"/>
  <c r="F17" i="37"/>
  <c r="E17" i="37"/>
  <c r="D17" i="37"/>
  <c r="C17" i="37"/>
  <c r="B17" i="37"/>
  <c r="S16" i="37"/>
  <c r="R16" i="37"/>
  <c r="Q16" i="37"/>
  <c r="P16" i="37"/>
  <c r="O16" i="37"/>
  <c r="N16" i="37"/>
  <c r="M16" i="37"/>
  <c r="H16" i="37"/>
  <c r="G16" i="37"/>
  <c r="F16" i="37"/>
  <c r="E16" i="37"/>
  <c r="D16" i="37"/>
  <c r="C16" i="37"/>
  <c r="B16" i="37"/>
  <c r="S15" i="37"/>
  <c r="R15" i="37"/>
  <c r="Q15" i="37"/>
  <c r="P15" i="37"/>
  <c r="O15" i="37"/>
  <c r="N15" i="37"/>
  <c r="M15" i="37"/>
  <c r="H15" i="37"/>
  <c r="G15" i="37"/>
  <c r="F15" i="37"/>
  <c r="E15" i="37"/>
  <c r="D15" i="37"/>
  <c r="C15" i="37"/>
  <c r="B15" i="37"/>
  <c r="S14" i="37"/>
  <c r="R14" i="37"/>
  <c r="Q14" i="37"/>
  <c r="P14" i="37"/>
  <c r="O14" i="37"/>
  <c r="N14" i="37"/>
  <c r="M14" i="37"/>
  <c r="H14" i="37"/>
  <c r="G14" i="37"/>
  <c r="F14" i="37"/>
  <c r="E14" i="37"/>
  <c r="D14" i="37"/>
  <c r="C14" i="37"/>
  <c r="B14" i="37"/>
  <c r="S13" i="37"/>
  <c r="R13" i="37"/>
  <c r="Q13" i="37"/>
  <c r="P13" i="37"/>
  <c r="O13" i="37"/>
  <c r="N13" i="37"/>
  <c r="M13" i="37"/>
  <c r="H13" i="37"/>
  <c r="G13" i="37"/>
  <c r="F13" i="37"/>
  <c r="E13" i="37"/>
  <c r="D13" i="37"/>
  <c r="C13" i="37"/>
  <c r="B13" i="37"/>
  <c r="S12" i="37"/>
  <c r="R12" i="37"/>
  <c r="Q12" i="37"/>
  <c r="P12" i="37"/>
  <c r="O12" i="37"/>
  <c r="N12" i="37"/>
  <c r="M12" i="37"/>
  <c r="H12" i="37"/>
  <c r="G12" i="37"/>
  <c r="F12" i="37"/>
  <c r="E12" i="37"/>
  <c r="D12" i="37"/>
  <c r="C12" i="37"/>
  <c r="B12" i="37"/>
  <c r="S11" i="37"/>
  <c r="R11" i="37"/>
  <c r="Q11" i="37"/>
  <c r="P11" i="37"/>
  <c r="O11" i="37"/>
  <c r="N11" i="37"/>
  <c r="M11" i="37"/>
  <c r="H11" i="37"/>
  <c r="G11" i="37"/>
  <c r="F11" i="37"/>
  <c r="E11" i="37"/>
  <c r="D11" i="37"/>
  <c r="C11" i="37"/>
  <c r="B11" i="37"/>
  <c r="S10" i="37"/>
  <c r="R10" i="37"/>
  <c r="Q10" i="37"/>
  <c r="P10" i="37"/>
  <c r="O10" i="37"/>
  <c r="N10" i="37"/>
  <c r="M10" i="37"/>
  <c r="H10" i="37"/>
  <c r="G10" i="37"/>
  <c r="F10" i="37"/>
  <c r="E10" i="37"/>
  <c r="D10" i="37"/>
  <c r="C10" i="37"/>
  <c r="B10" i="37"/>
  <c r="S9" i="37"/>
  <c r="R9" i="37"/>
  <c r="Q9" i="37"/>
  <c r="P9" i="37"/>
  <c r="O9" i="37"/>
  <c r="N9" i="37"/>
  <c r="M9" i="37"/>
  <c r="H9" i="37"/>
  <c r="G9" i="37"/>
  <c r="F9" i="37"/>
  <c r="E9" i="37"/>
  <c r="D9" i="37"/>
  <c r="C9" i="37"/>
  <c r="B9" i="37"/>
  <c r="S8" i="37"/>
  <c r="R8" i="37"/>
  <c r="H8" i="37"/>
  <c r="G8" i="37"/>
  <c r="F8" i="37"/>
  <c r="E8" i="37"/>
  <c r="D8" i="37"/>
  <c r="C8" i="37"/>
  <c r="B8" i="37"/>
  <c r="S7" i="37"/>
  <c r="R7" i="37"/>
  <c r="H7" i="37"/>
  <c r="G7" i="37"/>
  <c r="F7" i="37"/>
  <c r="E7" i="37"/>
  <c r="D7" i="37"/>
  <c r="C7" i="37"/>
  <c r="B7" i="37"/>
  <c r="S6" i="37"/>
  <c r="R6" i="37"/>
  <c r="H6" i="37"/>
  <c r="G6" i="37"/>
  <c r="F6" i="37"/>
  <c r="E6" i="37"/>
  <c r="D6" i="37"/>
  <c r="C6" i="37"/>
  <c r="B6" i="37"/>
  <c r="R5" i="37"/>
  <c r="H5" i="37"/>
  <c r="G5" i="37"/>
  <c r="F5" i="37"/>
  <c r="E5" i="37"/>
  <c r="D5" i="37"/>
  <c r="C5" i="37"/>
  <c r="B5" i="37"/>
  <c r="E151" i="7"/>
  <c r="G150" i="7"/>
  <c r="E150" i="7"/>
  <c r="E147" i="7"/>
  <c r="E146" i="7"/>
  <c r="E145" i="7"/>
  <c r="E144" i="7"/>
  <c r="E140" i="7"/>
  <c r="E139" i="7"/>
  <c r="E138" i="7"/>
  <c r="E137" i="7"/>
  <c r="E136" i="7"/>
  <c r="E135" i="7"/>
  <c r="E143" i="7"/>
  <c r="E142" i="7"/>
  <c r="E141" i="7"/>
  <c r="E11" i="7"/>
</calcChain>
</file>

<file path=xl/sharedStrings.xml><?xml version="1.0" encoding="utf-8"?>
<sst xmlns="http://schemas.openxmlformats.org/spreadsheetml/2006/main" count="659" uniqueCount="390">
  <si>
    <t>Základní cena</t>
  </si>
  <si>
    <t>PO ID</t>
  </si>
  <si>
    <t xml:space="preserve">Nokia 3310 - modrý </t>
  </si>
  <si>
    <t xml:space="preserve">CAT S31 - černý </t>
  </si>
  <si>
    <t xml:space="preserve">Doro 1370 - tmavošedý </t>
  </si>
  <si>
    <t xml:space="preserve">Apple iPhone XR 64GB - černý </t>
  </si>
  <si>
    <t>Huawei P Smart 2019 - černý</t>
  </si>
  <si>
    <t>Huawei P Smart 2019 - zelenomodrý</t>
  </si>
  <si>
    <t>Tablety, NTB, Modemy, IP telefony …</t>
  </si>
  <si>
    <t>Huawei P30 - perleťový</t>
  </si>
  <si>
    <t>Huawei P30 - černý</t>
  </si>
  <si>
    <t>Huawei P30 Pro - zelenomodrý</t>
  </si>
  <si>
    <t>Huawei P30 lite - černý</t>
  </si>
  <si>
    <t>Huawei P30 lite - modrý</t>
  </si>
  <si>
    <t>Samsung Galaxy A20e (A202F) - bílý</t>
  </si>
  <si>
    <t>Samsung Galaxy A20e (A202F) - modrý</t>
  </si>
  <si>
    <t>Huawei Y5 2019 - černý</t>
  </si>
  <si>
    <t>SAP
code</t>
  </si>
  <si>
    <t>Product</t>
  </si>
  <si>
    <t>Kampaň</t>
  </si>
  <si>
    <t>Cena se smlouvou</t>
  </si>
  <si>
    <t>Dotace 2000</t>
  </si>
  <si>
    <t>Dotace 3000</t>
  </si>
  <si>
    <t>Dotace 4000</t>
  </si>
  <si>
    <t>x</t>
  </si>
  <si>
    <t>Samsung Galaxy Xcover 4s (G398F) - černý</t>
  </si>
  <si>
    <t>Samsung Galaxy TabA 10.1 LTE(T515)-černý</t>
  </si>
  <si>
    <t>Základní cena s DPH</t>
  </si>
  <si>
    <t>Základní cena bez DPH</t>
  </si>
  <si>
    <t>Objednací kód</t>
  </si>
  <si>
    <t>LTE mobile WiFi Alcatel LinkZone MW40</t>
  </si>
  <si>
    <t>LTE mobile WiFi Huawei E5577C</t>
  </si>
  <si>
    <t>LTE mobile WiFi Huawei E5573B</t>
  </si>
  <si>
    <t>LTE modem Alcatel HH40 - Bílý</t>
  </si>
  <si>
    <t>Dotace 1000</t>
  </si>
  <si>
    <t>Dotace 5000</t>
  </si>
  <si>
    <t>Apple iPhone 11 64GB - černý</t>
  </si>
  <si>
    <t>Apple iPhone 11 128GB - černý</t>
  </si>
  <si>
    <t>Apple iPhone 11 128GB - bílý</t>
  </si>
  <si>
    <t>Apple iPhone 11 Pro 64GB - šedý</t>
  </si>
  <si>
    <t>Apple iPhone 11 Pro 256GB - šedý</t>
  </si>
  <si>
    <t>Apple iPhone 11 Pro Max 256GB - šedý</t>
  </si>
  <si>
    <t>SamsungGalaxyWatchActive2 40mmLTE(R835F)</t>
  </si>
  <si>
    <t>LTE modem ZTE MF286R - Bílý</t>
  </si>
  <si>
    <t>Samsung Galaxy A51 (A515F) - černý</t>
  </si>
  <si>
    <t>Samsung Galaxy A71 (A715F) - černý</t>
  </si>
  <si>
    <t>Samsung Galaxy Note10 Lite (N770F) - černý</t>
  </si>
  <si>
    <t>IP telefon Yealink W53P</t>
  </si>
  <si>
    <t>Přídavné sluchátko Yealink W52H</t>
  </si>
  <si>
    <t>IP telefon Yealink SIP-T21 E2</t>
  </si>
  <si>
    <t>Cisco SPA122</t>
  </si>
  <si>
    <t>Ceník příslušenství - Wearables</t>
  </si>
  <si>
    <t>Objednací
kód</t>
  </si>
  <si>
    <t>Siebel</t>
  </si>
  <si>
    <t>Dodavatel</t>
  </si>
  <si>
    <t>Kompatibilita</t>
  </si>
  <si>
    <t>Poznámka</t>
  </si>
  <si>
    <t>Položka / Typ</t>
  </si>
  <si>
    <t>Prodejní cena
(s DPH)</t>
  </si>
  <si>
    <t>Prodejní cena SME/LE
(s DPH)</t>
  </si>
  <si>
    <t>Expedis</t>
  </si>
  <si>
    <t>Univerzální</t>
  </si>
  <si>
    <t>POB721</t>
  </si>
  <si>
    <t>C.P.A.</t>
  </si>
  <si>
    <t>Huawei Band 2 PRO - Black</t>
  </si>
  <si>
    <t>POB722</t>
  </si>
  <si>
    <t>Huawei TalkBand B3 Sport Black</t>
  </si>
  <si>
    <t>POB723</t>
  </si>
  <si>
    <t>Gear Fit2 Pro červenočerný</t>
  </si>
  <si>
    <t>POB724</t>
  </si>
  <si>
    <t>New Gear 360</t>
  </si>
  <si>
    <t>iPhone</t>
  </si>
  <si>
    <t>doprodej</t>
  </si>
  <si>
    <t>POE333</t>
  </si>
  <si>
    <t>Galaxy Watch 42mm - Rose Gold</t>
  </si>
  <si>
    <t>POE756</t>
  </si>
  <si>
    <t>Galaxy Watch 42mm - Black</t>
  </si>
  <si>
    <t>POF378</t>
  </si>
  <si>
    <t>Galaxy Watch Active - Rose Gold</t>
  </si>
  <si>
    <t>POF379</t>
  </si>
  <si>
    <t>Galaxy Watch Active - Black</t>
  </si>
  <si>
    <t>POF380</t>
  </si>
  <si>
    <t>Galaxy Watch Active 46mm - Silver</t>
  </si>
  <si>
    <t>&gt; Ceník příslušenství</t>
  </si>
  <si>
    <t>Samsung Galaxy S20 (G980F) - šedý</t>
  </si>
  <si>
    <t>Samsung Galaxy S20+ (G985F) - šedý</t>
  </si>
  <si>
    <t>Samsung Galaxy S20+ (G985F) - černý</t>
  </si>
  <si>
    <t>Samsung Galaxy S20 Ultra5G (G988B) - černý</t>
  </si>
  <si>
    <t>TCL MT40X - modrý</t>
  </si>
  <si>
    <t>TCL MT40X - růžový</t>
  </si>
  <si>
    <t>CAT B35 - černý</t>
  </si>
  <si>
    <t>Huawei Y6s - modrý</t>
  </si>
  <si>
    <t>Nokia 6.2 - šedý</t>
  </si>
  <si>
    <t>Samsung Galaxy Z Flip (F700F) - černý</t>
  </si>
  <si>
    <t>Samsung Galaxy Z Flip (F700F) - fialový</t>
  </si>
  <si>
    <t>Samsung Galaxy Note10+ (N975F) - černý</t>
  </si>
  <si>
    <t>Samsung Gal.Watch46mmLTE(R805F)-stříbrný</t>
  </si>
  <si>
    <t>Sony Xperia 5 - modrý</t>
  </si>
  <si>
    <t>Xiaomi Redmi Note 8T 64GB - modrý</t>
  </si>
  <si>
    <t>Doprodej</t>
  </si>
  <si>
    <t xml:space="preserve">VDSL modem ZyXEL VMG3312-T20A </t>
  </si>
  <si>
    <t xml:space="preserve">VDSL modem ZyXEL VMG8924-B30A </t>
  </si>
  <si>
    <t>VDSL modem ZyXEL VMG8823-B50B</t>
  </si>
  <si>
    <t>Připravujeme</t>
  </si>
  <si>
    <t>Zařízení pro Chytré auto</t>
  </si>
  <si>
    <t>POB638</t>
  </si>
  <si>
    <t>POB639</t>
  </si>
  <si>
    <t>POG833</t>
  </si>
  <si>
    <t>Nokia 2.3 - šedý</t>
  </si>
  <si>
    <t>Nokia 2720 Flip - černý</t>
  </si>
  <si>
    <t>Samsung Galaxy A21s (A217F) - modrý</t>
  </si>
  <si>
    <t>Samsung Galaxy A21s (A217F) - bílý</t>
  </si>
  <si>
    <t>Samsung Galaxy A41 (A415F) - modrý</t>
  </si>
  <si>
    <t>Samsung Galaxy A41 (A415F) - černý</t>
  </si>
  <si>
    <t xml:space="preserve">Philips 43PUS8505 </t>
  </si>
  <si>
    <t xml:space="preserve">Philips 50PUS8505 </t>
  </si>
  <si>
    <t>ED</t>
  </si>
  <si>
    <t>VDSL modem Sercomm Speedport Plus</t>
  </si>
  <si>
    <t>Huawei P40 lite - zelený</t>
  </si>
  <si>
    <t>Xiaomi Mi Note 10 Lite 128GB - černý</t>
  </si>
  <si>
    <t>Xiaomi Redmi Note 9 Pro 128GB - šedý</t>
  </si>
  <si>
    <t>end</t>
  </si>
  <si>
    <t xml:space="preserve">CAT S42 - černý </t>
  </si>
  <si>
    <t>new</t>
  </si>
  <si>
    <t>Alcatel 3088 LTE - modrý</t>
  </si>
  <si>
    <t>Apple iPhone SE 64GB - černý</t>
  </si>
  <si>
    <t>Apple iPhone SE 64GB - bílý</t>
  </si>
  <si>
    <t>Apple iPhone SE 64GB - červený</t>
  </si>
  <si>
    <t>Apple iPhone SE 128GB - černý</t>
  </si>
  <si>
    <t>Apple iPhone SE 128GB - bílý</t>
  </si>
  <si>
    <t>Apple iPhone SE 256GB - černý</t>
  </si>
  <si>
    <t>CAT S62 Pro - černý</t>
  </si>
  <si>
    <t>Huawei Nova 5T - modrý</t>
  </si>
  <si>
    <t>Huawei P40 Pro - šedý</t>
  </si>
  <si>
    <t>Nokia 5.3 - azurový</t>
  </si>
  <si>
    <t>Samsung Galaxy Note20 Ultra 5G (N986B) - černý</t>
  </si>
  <si>
    <t>Samsung Galaxy Note20 5G (N981B) - šedý</t>
  </si>
  <si>
    <t>Tarifní dotace 1000</t>
  </si>
  <si>
    <t>Tarifní dotace 2000</t>
  </si>
  <si>
    <t>Tarifní dotace 3000</t>
  </si>
  <si>
    <t>Tarifní dotace 4000</t>
  </si>
  <si>
    <t>Tarifní dotace 5000</t>
  </si>
  <si>
    <t>Škoda Auto</t>
  </si>
  <si>
    <t>Škoda Auto sleva 1000</t>
  </si>
  <si>
    <t>Škoda Auto sleva 2000</t>
  </si>
  <si>
    <t>TCL 10L - modrý</t>
  </si>
  <si>
    <t>Huawei Y6s - černý</t>
  </si>
  <si>
    <t>LG K41S - titanium</t>
  </si>
  <si>
    <t>Samsung Galaxy S20 FE (G780F) - modrý</t>
  </si>
  <si>
    <t>Samsung Galaxy S20 FE (G780F) - zelený</t>
  </si>
  <si>
    <t>Samsung Galaxy Watch3 45mm LTE (R845F) - stříbrný</t>
  </si>
  <si>
    <t>Xiaomi Redmi 9AT 32GB - šedý</t>
  </si>
  <si>
    <t>Xiaomi Redmi 9AT 32GB - modrý</t>
  </si>
  <si>
    <t>Xiaomi Redmi 9 64GB - šedý</t>
  </si>
  <si>
    <t>Acer Aspire 3 (A315-23) - stříbrný</t>
  </si>
  <si>
    <t>Apple iPadPro12,9"WiFi+Cell 256GB - stříbrný</t>
  </si>
  <si>
    <t>Apple iPad mini 7,9"WiFi+Cell64GB -zlatý</t>
  </si>
  <si>
    <t>Apple iPadPro11"WifCel256GB(2020)-stříbrný</t>
  </si>
  <si>
    <t>Apple iPadPro12,9"WifCel256GB(2020)-šedý</t>
  </si>
  <si>
    <t>Samsung GalaxyTab S6 Lite LTE(P615) - šedý</t>
  </si>
  <si>
    <t>Samsung Galaxy Tab A7 LTE(T505) - stříbrný</t>
  </si>
  <si>
    <t>Zařízení pro Chytré auto s WiFi - VM6200S - černý</t>
  </si>
  <si>
    <t>Zařízení pro Chytré auto s WiFi - GD301E - černý</t>
  </si>
  <si>
    <t>Zařízení pro Chytré auto s WiFi - VM6500S - černý</t>
  </si>
  <si>
    <t>Apple iPhone 12 mini 64GB - černý</t>
  </si>
  <si>
    <t>Apple iPhone 12 mini 64GB - bílý</t>
  </si>
  <si>
    <t>Apple iPhone 12 mini 64GB - modrý</t>
  </si>
  <si>
    <t>Apple iPhone 12 mini 64GB - zelený</t>
  </si>
  <si>
    <t>Apple iPhone 12 mini 128GB - černý</t>
  </si>
  <si>
    <t>Apple iPhone 12 mini 128GB - bílý</t>
  </si>
  <si>
    <t>Apple iPhone 12 mini 256GB - černý</t>
  </si>
  <si>
    <t>Apple iPhone 12 Pro Max 128GB - šedý</t>
  </si>
  <si>
    <t>Apple iPhone 12 Pro Max 128GB - zlatý</t>
  </si>
  <si>
    <t>Apple iPhone 12 Pro Max 256GB - šedý</t>
  </si>
  <si>
    <t>Apple iPhone 12 Pro Max 256GB - modrý</t>
  </si>
  <si>
    <t>Samsung Galaxy A42 5G (A426B) - šedý</t>
  </si>
  <si>
    <t>Xiaomi Redmi 9 64GB - zelený</t>
  </si>
  <si>
    <t>Xiaomi Mi 10T Pro 256GB - černý</t>
  </si>
  <si>
    <t>Xiaomi Mi 10T 128GB - stříbrný</t>
  </si>
  <si>
    <t>Xiaomi Mi 10T 128GB - černý</t>
  </si>
  <si>
    <t>Apple iPhone 11 64GB - Bílý</t>
  </si>
  <si>
    <t>Apple iPhone 12 64GB - černý</t>
  </si>
  <si>
    <t>Apple iPhone 12 64GB - bílý</t>
  </si>
  <si>
    <t>Apple iPhone 12 64GB - červený</t>
  </si>
  <si>
    <t>Apple iPhone 12 64GB - modrý</t>
  </si>
  <si>
    <t>Apple iPhone 12 64GB - zelený</t>
  </si>
  <si>
    <t>Apple iPhone 12 128GB - černý</t>
  </si>
  <si>
    <t>Apple iPhone 12 128GB - bílý</t>
  </si>
  <si>
    <t>Apple iPhone 12 256GB - černý</t>
  </si>
  <si>
    <t>Apple iPhone 12 Pro 128GB - šedý</t>
  </si>
  <si>
    <t>Apple iPhone 12 Pro 128GB - zlatý</t>
  </si>
  <si>
    <t>Apple iPhone 12 Pro 128GB - modrý</t>
  </si>
  <si>
    <t>Apple iPhone 12 Pro 256GB - šedý</t>
  </si>
  <si>
    <t xml:space="preserve">OnePlus 8T 128GB </t>
  </si>
  <si>
    <t>Apple iPhone SE 64GB (s nab) - černý</t>
  </si>
  <si>
    <t>Apple iPhone SE 64GB (s nab)  - bílý</t>
  </si>
  <si>
    <t>Apple iPhone SE 128GB (s nab) - černý</t>
  </si>
  <si>
    <t>Apple iPhone SE 256GB (s nab) - černý</t>
  </si>
  <si>
    <t xml:space="preserve">Apple iPhone XR 64GB (s nab) - černý </t>
  </si>
  <si>
    <t>Nokia 3.4 - modrý</t>
  </si>
  <si>
    <t>Samsung Galaxy A12 (A125F) - modrý</t>
  </si>
  <si>
    <t>Samsung Galaxy A12 (A125F) - bílý</t>
  </si>
  <si>
    <t>LTE modem Huawei B525 - černý</t>
  </si>
  <si>
    <t>Telefony - leden 2020</t>
  </si>
  <si>
    <t>POI976</t>
  </si>
  <si>
    <t>Apple Watch S6 44mm Grey/řemínek černý</t>
  </si>
  <si>
    <t>Novinka</t>
  </si>
  <si>
    <t>POI499</t>
  </si>
  <si>
    <t>Apple Watch SE 44mm - Grey/řemínek černý</t>
  </si>
  <si>
    <t>Samsung Galaxy S21 5G 128GB (G991B) - šedý</t>
  </si>
  <si>
    <t>Samsung Galaxy S21 5G 128GB (G991B) - fialový</t>
  </si>
  <si>
    <t>Samsung Galaxy S21+ 5G 128GB (G996B) - stříbrný</t>
  </si>
  <si>
    <t>Samsung Galaxy S21+ 5G 256GB (G996B) - černý</t>
  </si>
  <si>
    <t>Samsung Galaxy S21 Ultra5G 256GB (G998B) - černý</t>
  </si>
  <si>
    <t>PO9404</t>
  </si>
  <si>
    <t>POI777</t>
  </si>
  <si>
    <t>POI784</t>
  </si>
  <si>
    <t>POI791</t>
  </si>
  <si>
    <t>POH507</t>
  </si>
  <si>
    <t>POI798</t>
  </si>
  <si>
    <t>POI805</t>
  </si>
  <si>
    <t>POH521</t>
  </si>
  <si>
    <t>POI812</t>
  </si>
  <si>
    <t>POI819</t>
  </si>
  <si>
    <t>POI709</t>
  </si>
  <si>
    <t>POI826</t>
  </si>
  <si>
    <t>POI763</t>
  </si>
  <si>
    <t>POI770</t>
  </si>
  <si>
    <t>POI528</t>
  </si>
  <si>
    <t>POI535</t>
  </si>
  <si>
    <t>POI542</t>
  </si>
  <si>
    <t>POI549</t>
  </si>
  <si>
    <t>POI556</t>
  </si>
  <si>
    <t>POI563</t>
  </si>
  <si>
    <t>POI570</t>
  </si>
  <si>
    <t>POI577</t>
  </si>
  <si>
    <t>POI614</t>
  </si>
  <si>
    <t>POI621</t>
  </si>
  <si>
    <t>POI628</t>
  </si>
  <si>
    <t>POI635</t>
  </si>
  <si>
    <t>POI642</t>
  </si>
  <si>
    <t>POI649</t>
  </si>
  <si>
    <t>POI656</t>
  </si>
  <si>
    <t>POI584</t>
  </si>
  <si>
    <t>POI591</t>
  </si>
  <si>
    <t>POI598</t>
  </si>
  <si>
    <t>POI605</t>
  </si>
  <si>
    <t>POI663</t>
  </si>
  <si>
    <t>POI670</t>
  </si>
  <si>
    <t>POI677</t>
  </si>
  <si>
    <t>POI684</t>
  </si>
  <si>
    <t>POE122</t>
  </si>
  <si>
    <t>POH816</t>
  </si>
  <si>
    <t>POI020</t>
  </si>
  <si>
    <t>POE121</t>
  </si>
  <si>
    <t>POH130</t>
  </si>
  <si>
    <t>POI306</t>
  </si>
  <si>
    <t>POE827</t>
  </si>
  <si>
    <t>POE822</t>
  </si>
  <si>
    <t>POF414</t>
  </si>
  <si>
    <t>POF419</t>
  </si>
  <si>
    <t>POH705</t>
  </si>
  <si>
    <t>POH415</t>
  </si>
  <si>
    <t>POB754</t>
  </si>
  <si>
    <t>POJ023</t>
  </si>
  <si>
    <t>POH338</t>
  </si>
  <si>
    <t>POI897</t>
  </si>
  <si>
    <t>POH528</t>
  </si>
  <si>
    <t>POH730</t>
  </si>
  <si>
    <t>POH220</t>
  </si>
  <si>
    <t>POI848</t>
  </si>
  <si>
    <t>POJ026</t>
  </si>
  <si>
    <t>POF591</t>
  </si>
  <si>
    <t>POI903</t>
  </si>
  <si>
    <t>POI909</t>
  </si>
  <si>
    <t>POI915</t>
  </si>
  <si>
    <t>POI921</t>
  </si>
  <si>
    <t>POF303</t>
  </si>
  <si>
    <t>POF308</t>
  </si>
  <si>
    <t>POH609</t>
  </si>
  <si>
    <t>POH616</t>
  </si>
  <si>
    <t>POI927</t>
  </si>
  <si>
    <t>POI934</t>
  </si>
  <si>
    <t>POH623</t>
  </si>
  <si>
    <t>POH630</t>
  </si>
  <si>
    <t>POI698</t>
  </si>
  <si>
    <t>POH123</t>
  </si>
  <si>
    <t>POH257</t>
  </si>
  <si>
    <t>POH264</t>
  </si>
  <si>
    <t>POH271</t>
  </si>
  <si>
    <t>POI256</t>
  </si>
  <si>
    <t>POI263</t>
  </si>
  <si>
    <t>POI941</t>
  </si>
  <si>
    <t>POI948</t>
  </si>
  <si>
    <t>POI955</t>
  </si>
  <si>
    <t>POI962</t>
  </si>
  <si>
    <t>POI969</t>
  </si>
  <si>
    <t>POH155</t>
  </si>
  <si>
    <t>POH925</t>
  </si>
  <si>
    <t>POH932</t>
  </si>
  <si>
    <t>POE730</t>
  </si>
  <si>
    <t>POH939</t>
  </si>
  <si>
    <t>POH716</t>
  </si>
  <si>
    <t>POH723</t>
  </si>
  <si>
    <t>POI098</t>
  </si>
  <si>
    <t>POI105</t>
  </si>
  <si>
    <t>POI112</t>
  </si>
  <si>
    <t>POI250</t>
  </si>
  <si>
    <t>POI410</t>
  </si>
  <si>
    <t>POI417</t>
  </si>
  <si>
    <t>POI424</t>
  </si>
  <si>
    <t>Nokia 6300 4G - šedý</t>
  </si>
  <si>
    <t>Samsung Galaxy A02s (A025G) - černý</t>
  </si>
  <si>
    <t>Samsung Galaxy A02s (A025G) - bílý</t>
  </si>
  <si>
    <t>Samsung Galaxy A32 5G (A326B) - černý</t>
  </si>
  <si>
    <t>Samsung Galaxy A32 5G (A326B) - fialový</t>
  </si>
  <si>
    <t>Telefony</t>
  </si>
  <si>
    <t>Smlouva na dobu určitou / bez DPH</t>
  </si>
  <si>
    <t>Smlouva na dobu určitou /    s DPH</t>
  </si>
  <si>
    <t>POE736</t>
  </si>
  <si>
    <t>POH162</t>
  </si>
  <si>
    <t>POA681</t>
  </si>
  <si>
    <t>POA680</t>
  </si>
  <si>
    <t>POA683</t>
  </si>
  <si>
    <t>POF338</t>
  </si>
  <si>
    <t>POG291</t>
  </si>
  <si>
    <t>POH639</t>
  </si>
  <si>
    <t>POF596</t>
  </si>
  <si>
    <t>POH637</t>
  </si>
  <si>
    <t>POH638</t>
  </si>
  <si>
    <t>POH829</t>
  </si>
  <si>
    <t>POI119</t>
  </si>
  <si>
    <t>POG842</t>
  </si>
  <si>
    <t>Apple iPad 10,2  WifCel 128GB (2020) - šedý</t>
  </si>
  <si>
    <t>Apple iPad Air 10,9 WiCel 256GB (2020)-šedý</t>
  </si>
  <si>
    <t>POJ096</t>
  </si>
  <si>
    <t>POJ097</t>
  </si>
  <si>
    <t>Nokia 2.4 - šedý</t>
  </si>
  <si>
    <t>Nokia 5.4 - modrý</t>
  </si>
  <si>
    <t>OnePlus Nord N10 5G - Modrý</t>
  </si>
  <si>
    <t>Samsung Galaxy XCover5 (G525F) - černý</t>
  </si>
  <si>
    <t>Samsung Galaxy A12 32GB (A125F) - černý</t>
  </si>
  <si>
    <t>Samsung Galaxy A12 32GB (A125F) - modrý</t>
  </si>
  <si>
    <t>Samsung Galaxy A12 64GB (A125F) - modrý</t>
  </si>
  <si>
    <t>Samsung Galaxy A12 64GB (A125F) - bílý</t>
  </si>
  <si>
    <t>Samsung Galaxy A12 64GB (A125F) - černý</t>
  </si>
  <si>
    <t>Xiaomi Redmi Note 9 Pro 128GB - zelený</t>
  </si>
  <si>
    <t>POJ121</t>
  </si>
  <si>
    <t>POJ114</t>
  </si>
  <si>
    <t>POJ107</t>
  </si>
  <si>
    <t>POJ153</t>
  </si>
  <si>
    <t>POJ166</t>
  </si>
  <si>
    <t>POJ140</t>
  </si>
  <si>
    <t>POJ127</t>
  </si>
  <si>
    <t>POJ098</t>
  </si>
  <si>
    <t>POJ099</t>
  </si>
  <si>
    <t>POJ100</t>
  </si>
  <si>
    <t>Samsung Galaxy A52 5G (A526B) - černý</t>
  </si>
  <si>
    <t>POJ233</t>
  </si>
  <si>
    <t>Xiaomi Mi 11 128GB - šedý</t>
  </si>
  <si>
    <t>POH592</t>
  </si>
  <si>
    <t>POH595</t>
  </si>
  <si>
    <t>POH105</t>
  </si>
  <si>
    <t>POH106</t>
  </si>
  <si>
    <t>POJ313</t>
  </si>
  <si>
    <t>POJ320</t>
  </si>
  <si>
    <t>POJ327</t>
  </si>
  <si>
    <t>POJ334</t>
  </si>
  <si>
    <t>POJ341</t>
  </si>
  <si>
    <t>OnePlus 9 128GB - Modrý</t>
  </si>
  <si>
    <t>Xiaomi Redmi 9T 64GB - Šedý</t>
  </si>
  <si>
    <t>Xiaomi Redmi 9T 64GB - Modrý</t>
  </si>
  <si>
    <t>Xiaomi Redmi Note 10 Pro 128GB - Modrý</t>
  </si>
  <si>
    <t>Xiaomi Redmi Note 10 Pro 128GB - Šedý</t>
  </si>
  <si>
    <t>POJ381</t>
  </si>
  <si>
    <t>Xiaomi Mi 11 lite 5G - Černý</t>
  </si>
  <si>
    <t>POJ388</t>
  </si>
  <si>
    <t>POJ395</t>
  </si>
  <si>
    <t>POJ566</t>
  </si>
  <si>
    <t>Apple iPhone 12 128GB - fialový</t>
  </si>
  <si>
    <t>Xiaomi Redmi Note 10s 64GB - Šedý</t>
  </si>
  <si>
    <t>Xiaomi Redmi Note 10s 64GB - Modrý</t>
  </si>
  <si>
    <t>Platný od 11. 05. 2021</t>
  </si>
  <si>
    <r>
      <t xml:space="preserve">Platný od 11. </t>
    </r>
    <r>
      <rPr>
        <b/>
        <sz val="12"/>
        <color indexed="63"/>
        <rFont val="Arial"/>
        <family val="2"/>
        <charset val="238"/>
      </rPr>
      <t>05</t>
    </r>
    <r>
      <rPr>
        <b/>
        <sz val="12"/>
        <color indexed="63"/>
        <rFont val="Arial"/>
        <family val="2"/>
        <charset val="238"/>
      </rPr>
      <t>. 2021</t>
    </r>
  </si>
  <si>
    <t>Ceník telefonů pro zákazníky s Rámcovou smlouvou</t>
  </si>
  <si>
    <t>Účastnická smlouva na dobu určitou / bez DPH</t>
  </si>
  <si>
    <t>Účastnická smlouva na dobu určitou /                 s DPH</t>
  </si>
  <si>
    <r>
      <rPr>
        <i/>
        <sz val="9"/>
        <color rgb="FFFF0000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>Zařízení nelze zakoupit samostatně. Objednání je možné pouze společně s vybraným internetovým tarifem.</t>
    </r>
  </si>
  <si>
    <r>
      <t>Sony PlayStation 5 Dig. Edit. + 2. ovladač</t>
    </r>
    <r>
      <rPr>
        <sz val="10"/>
        <color rgb="FFFF0000"/>
        <rFont val="Arial"/>
        <family val="2"/>
        <charset val="238"/>
      </rPr>
      <t>*</t>
    </r>
  </si>
  <si>
    <r>
      <t>Sony PlayStation 5 + hra Spiderman MMorales</t>
    </r>
    <r>
      <rPr>
        <sz val="10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</si>
</sst>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_-* #,##0.00\ _K_č_-;\-* #,##0.00\ _K_č_-;_-* &quot;-&quot;??\ _K_č_-;_-@_-"/>
    <numFmt numFmtId="166" formatCode="#,##0.0"/>
    <numFmt numFmtId="171" formatCode="#,##0.00_ ;[Red]\-#,##0.00\ "/>
    <numFmt numFmtId="172" formatCode="_(* #,##0.00_);_(* \(#,##0.00\);_(* &quot;-&quot;??_);_(@_)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21"/>
      <color indexed="20"/>
      <name val="Arial"/>
      <family val="2"/>
      <charset val="238"/>
    </font>
    <font>
      <b/>
      <sz val="14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b/>
      <sz val="9"/>
      <color indexed="2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2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ahoma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23"/>
      <name val="Arial"/>
      <family val="2"/>
      <charset val="238"/>
    </font>
    <font>
      <sz val="21"/>
      <color indexed="10"/>
      <name val="Arial"/>
      <family val="2"/>
      <charset val="238"/>
    </font>
    <font>
      <b/>
      <sz val="14"/>
      <color indexed="23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color indexed="6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E20074"/>
      <name val="Arial"/>
      <family val="2"/>
      <charset val="238"/>
    </font>
    <font>
      <i/>
      <sz val="10"/>
      <color theme="8"/>
      <name val="Arial"/>
      <family val="2"/>
      <charset val="238"/>
    </font>
    <font>
      <sz val="16"/>
      <color rgb="FFFF33CC"/>
      <name val="Arial"/>
      <family val="2"/>
      <charset val="238"/>
    </font>
    <font>
      <sz val="16"/>
      <color rgb="FFFF0066"/>
      <name val="Arial"/>
      <family val="2"/>
      <charset val="238"/>
    </font>
    <font>
      <sz val="20"/>
      <color rgb="FFE2007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339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0" borderId="1" applyNumberFormat="0" applyFill="0" applyProtection="0">
      <alignment wrapText="1"/>
    </xf>
    <xf numFmtId="165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4" fillId="0" borderId="1" applyNumberFormat="0" applyFill="0" applyProtection="0">
      <alignment horizontal="right"/>
    </xf>
    <xf numFmtId="0" fontId="1" fillId="0" borderId="1" applyNumberFormat="0" applyFill="0" applyProtection="0">
      <alignment horizontal="right"/>
    </xf>
    <xf numFmtId="0" fontId="4" fillId="0" borderId="1" applyNumberFormat="0" applyFill="0" applyProtection="0"/>
    <xf numFmtId="0" fontId="1" fillId="0" borderId="1" applyNumberFormat="0" applyFill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0" fillId="0" borderId="0"/>
    <xf numFmtId="0" fontId="30" fillId="0" borderId="0"/>
    <xf numFmtId="0" fontId="1" fillId="0" borderId="0"/>
    <xf numFmtId="0" fontId="20" fillId="0" borderId="0"/>
    <xf numFmtId="0" fontId="25" fillId="0" borderId="0"/>
    <xf numFmtId="0" fontId="1" fillId="0" borderId="0"/>
    <xf numFmtId="0" fontId="8" fillId="0" borderId="0" applyNumberFormat="0" applyFill="0" applyBorder="0" applyProtection="0"/>
    <xf numFmtId="0" fontId="2" fillId="2" borderId="1" applyNumberFormat="0" applyProtection="0">
      <alignment horizontal="center" vertical="center" wrapText="1"/>
    </xf>
    <xf numFmtId="0" fontId="3" fillId="0" borderId="1" applyNumberFormat="0" applyFill="0" applyProtection="0">
      <alignment horizontal="right"/>
    </xf>
    <xf numFmtId="0" fontId="9" fillId="0" borderId="1" applyNumberFormat="0" applyFill="0" applyProtection="0">
      <alignment horizontal="right"/>
    </xf>
    <xf numFmtId="0" fontId="3" fillId="0" borderId="1" applyNumberFormat="0" applyFill="0" applyProtection="0"/>
    <xf numFmtId="0" fontId="5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horizontal="center"/>
    </xf>
    <xf numFmtId="0" fontId="7" fillId="0" borderId="0" applyNumberFormat="0" applyFill="0" applyBorder="0" applyProtection="0">
      <alignment vertical="top" wrapText="1"/>
    </xf>
  </cellStyleXfs>
  <cellXfs count="273">
    <xf numFmtId="0" fontId="0" fillId="0" borderId="0" xfId="0"/>
    <xf numFmtId="0" fontId="9" fillId="0" borderId="0" xfId="0" applyFont="1"/>
    <xf numFmtId="0" fontId="1" fillId="0" borderId="0" xfId="0" applyFont="1"/>
    <xf numFmtId="0" fontId="31" fillId="0" borderId="0" xfId="0" applyFont="1"/>
    <xf numFmtId="0" fontId="32" fillId="0" borderId="0" xfId="0" applyFont="1"/>
    <xf numFmtId="0" fontId="9" fillId="4" borderId="0" xfId="0" applyFont="1" applyFill="1"/>
    <xf numFmtId="0" fontId="33" fillId="4" borderId="0" xfId="0" applyFont="1" applyFill="1"/>
    <xf numFmtId="0" fontId="33" fillId="0" borderId="0" xfId="0" applyFont="1"/>
    <xf numFmtId="0" fontId="1" fillId="0" borderId="2" xfId="2" applyFont="1" applyFill="1" applyBorder="1"/>
    <xf numFmtId="171" fontId="0" fillId="0" borderId="0" xfId="0" applyNumberFormat="1"/>
    <xf numFmtId="171" fontId="9" fillId="4" borderId="0" xfId="0" applyNumberFormat="1" applyFont="1" applyFill="1"/>
    <xf numFmtId="171" fontId="32" fillId="0" borderId="0" xfId="0" applyNumberFormat="1" applyFont="1"/>
    <xf numFmtId="171" fontId="9" fillId="0" borderId="0" xfId="0" applyNumberFormat="1" applyFont="1"/>
    <xf numFmtId="0" fontId="0" fillId="0" borderId="0" xfId="0" applyBorder="1"/>
    <xf numFmtId="0" fontId="16" fillId="0" borderId="0" xfId="0" applyFont="1"/>
    <xf numFmtId="17" fontId="0" fillId="0" borderId="0" xfId="0" applyNumberFormat="1" applyBorder="1"/>
    <xf numFmtId="0" fontId="34" fillId="0" borderId="0" xfId="0" applyFont="1" applyAlignment="1">
      <alignment horizontal="center" vertical="center"/>
    </xf>
    <xf numFmtId="4" fontId="1" fillId="0" borderId="3" xfId="2" applyNumberFormat="1" applyFont="1" applyFill="1" applyBorder="1" applyAlignment="1">
      <alignment horizontal="right"/>
    </xf>
    <xf numFmtId="4" fontId="1" fillId="0" borderId="4" xfId="2" applyNumberFormat="1" applyFont="1" applyFill="1" applyBorder="1" applyAlignment="1">
      <alignment horizontal="right"/>
    </xf>
    <xf numFmtId="4" fontId="1" fillId="0" borderId="5" xfId="2" applyNumberFormat="1" applyFont="1" applyFill="1" applyBorder="1" applyAlignment="1">
      <alignment horizontal="right"/>
    </xf>
    <xf numFmtId="0" fontId="1" fillId="0" borderId="6" xfId="0" applyFont="1" applyFill="1" applyBorder="1"/>
    <xf numFmtId="0" fontId="35" fillId="0" borderId="0" xfId="0" applyFont="1"/>
    <xf numFmtId="0" fontId="36" fillId="0" borderId="0" xfId="1" applyFont="1"/>
    <xf numFmtId="0" fontId="37" fillId="0" borderId="0" xfId="1" applyFont="1"/>
    <xf numFmtId="0" fontId="3" fillId="5" borderId="6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/>
    </xf>
    <xf numFmtId="4" fontId="3" fillId="5" borderId="6" xfId="2" applyNumberFormat="1" applyFont="1" applyFill="1" applyBorder="1" applyAlignment="1">
      <alignment horizontal="center" vertical="center" textRotation="90" wrapText="1"/>
    </xf>
    <xf numFmtId="4" fontId="3" fillId="6" borderId="6" xfId="1" applyNumberFormat="1" applyFont="1" applyFill="1" applyBorder="1" applyAlignment="1">
      <alignment horizontal="center" vertical="center" wrapText="1"/>
    </xf>
    <xf numFmtId="4" fontId="3" fillId="5" borderId="6" xfId="1" applyNumberFormat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 wrapText="1"/>
    </xf>
    <xf numFmtId="0" fontId="1" fillId="0" borderId="0" xfId="15"/>
    <xf numFmtId="0" fontId="1" fillId="0" borderId="7" xfId="2" applyFont="1" applyFill="1" applyBorder="1"/>
    <xf numFmtId="0" fontId="1" fillId="0" borderId="8" xfId="2" applyFont="1" applyFill="1" applyBorder="1"/>
    <xf numFmtId="0" fontId="1" fillId="0" borderId="10" xfId="2" applyFont="1" applyFill="1" applyBorder="1"/>
    <xf numFmtId="0" fontId="1" fillId="0" borderId="6" xfId="1" applyFont="1" applyFill="1" applyBorder="1" applyAlignment="1">
      <alignment vertical="center"/>
    </xf>
    <xf numFmtId="0" fontId="1" fillId="0" borderId="4" xfId="0" applyFont="1" applyFill="1" applyBorder="1"/>
    <xf numFmtId="0" fontId="1" fillId="0" borderId="4" xfId="1" applyFont="1" applyFill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166" fontId="14" fillId="0" borderId="0" xfId="0" applyNumberFormat="1" applyFont="1" applyAlignment="1">
      <alignment horizontal="righ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166" fontId="19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166" fontId="0" fillId="0" borderId="0" xfId="0" applyNumberFormat="1" applyAlignment="1">
      <alignment horizontal="right" vertical="top"/>
    </xf>
    <xf numFmtId="0" fontId="38" fillId="0" borderId="0" xfId="0" applyFont="1" applyAlignment="1">
      <alignment horizontal="left" vertical="center"/>
    </xf>
    <xf numFmtId="0" fontId="1" fillId="0" borderId="11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14" xfId="2" applyFont="1" applyFill="1" applyBorder="1"/>
    <xf numFmtId="0" fontId="1" fillId="0" borderId="15" xfId="2" applyFont="1" applyFill="1" applyBorder="1"/>
    <xf numFmtId="0" fontId="1" fillId="0" borderId="16" xfId="2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7" xfId="1" applyFont="1" applyFill="1" applyBorder="1" applyAlignment="1">
      <alignment vertical="center"/>
    </xf>
    <xf numFmtId="1" fontId="1" fillId="4" borderId="14" xfId="2" applyNumberFormat="1" applyFont="1" applyFill="1" applyBorder="1" applyAlignment="1">
      <alignment horizontal="right"/>
    </xf>
    <xf numFmtId="0" fontId="1" fillId="4" borderId="16" xfId="2" applyFont="1" applyFill="1" applyBorder="1" applyAlignment="1">
      <alignment horizontal="right" vertical="center" wrapText="1"/>
    </xf>
    <xf numFmtId="0" fontId="1" fillId="4" borderId="8" xfId="2" applyFont="1" applyFill="1" applyBorder="1" applyAlignment="1">
      <alignment horizontal="right" vertical="center" wrapText="1"/>
    </xf>
    <xf numFmtId="0" fontId="1" fillId="4" borderId="14" xfId="2" applyFont="1" applyFill="1" applyBorder="1" applyAlignment="1">
      <alignment horizontal="right" vertical="center" wrapText="1"/>
    </xf>
    <xf numFmtId="0" fontId="1" fillId="0" borderId="19" xfId="2" applyFont="1" applyFill="1" applyBorder="1"/>
    <xf numFmtId="0" fontId="1" fillId="0" borderId="18" xfId="1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6" fillId="0" borderId="0" xfId="0" applyFont="1" applyFill="1"/>
    <xf numFmtId="171" fontId="0" fillId="0" borderId="0" xfId="0" applyNumberFormat="1" applyFill="1"/>
    <xf numFmtId="0" fontId="32" fillId="0" borderId="0" xfId="0" applyFont="1" applyFill="1"/>
    <xf numFmtId="0" fontId="1" fillId="0" borderId="6" xfId="0" applyFont="1" applyBorder="1"/>
    <xf numFmtId="0" fontId="1" fillId="4" borderId="6" xfId="0" applyFont="1" applyFill="1" applyBorder="1"/>
    <xf numFmtId="0" fontId="1" fillId="0" borderId="0" xfId="15" applyAlignment="1">
      <alignment horizontal="center"/>
    </xf>
    <xf numFmtId="1" fontId="1" fillId="4" borderId="22" xfId="2" applyNumberFormat="1" applyFont="1" applyFill="1" applyBorder="1" applyAlignment="1">
      <alignment horizontal="right"/>
    </xf>
    <xf numFmtId="0" fontId="1" fillId="0" borderId="6" xfId="2" applyBorder="1"/>
    <xf numFmtId="0" fontId="39" fillId="0" borderId="6" xfId="2" applyFont="1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171" fontId="39" fillId="0" borderId="6" xfId="2" applyNumberFormat="1" applyFont="1" applyBorder="1" applyAlignment="1">
      <alignment horizontal="right"/>
    </xf>
    <xf numFmtId="0" fontId="1" fillId="3" borderId="6" xfId="2" applyFill="1" applyBorder="1"/>
    <xf numFmtId="0" fontId="1" fillId="0" borderId="6" xfId="0" applyFont="1" applyBorder="1" applyAlignment="1">
      <alignment vertical="center"/>
    </xf>
    <xf numFmtId="0" fontId="15" fillId="0" borderId="6" xfId="0" applyFont="1" applyBorder="1"/>
    <xf numFmtId="0" fontId="1" fillId="0" borderId="7" xfId="0" applyFont="1" applyBorder="1"/>
    <xf numFmtId="0" fontId="1" fillId="0" borderId="0" xfId="1"/>
    <xf numFmtId="0" fontId="1" fillId="0" borderId="0" xfId="1" applyAlignment="1">
      <alignment horizontal="center"/>
    </xf>
    <xf numFmtId="0" fontId="17" fillId="0" borderId="0" xfId="1" applyFont="1" applyAlignment="1">
      <alignment horizontal="right"/>
    </xf>
    <xf numFmtId="0" fontId="1" fillId="0" borderId="0" xfId="1" applyAlignment="1">
      <alignment horizontal="right"/>
    </xf>
    <xf numFmtId="4" fontId="39" fillId="0" borderId="6" xfId="2" applyNumberFormat="1" applyFont="1" applyBorder="1" applyAlignment="1">
      <alignment horizontal="center"/>
    </xf>
    <xf numFmtId="171" fontId="39" fillId="0" borderId="6" xfId="2" applyNumberFormat="1" applyFont="1" applyBorder="1" applyAlignment="1">
      <alignment horizontal="center"/>
    </xf>
    <xf numFmtId="171" fontId="1" fillId="0" borderId="4" xfId="2" applyNumberFormat="1" applyFill="1" applyBorder="1" applyAlignment="1">
      <alignment horizontal="right"/>
    </xf>
    <xf numFmtId="171" fontId="1" fillId="0" borderId="6" xfId="2" applyNumberFormat="1" applyBorder="1" applyAlignment="1">
      <alignment horizontal="right"/>
    </xf>
    <xf numFmtId="0" fontId="1" fillId="8" borderId="6" xfId="2" applyFill="1" applyBorder="1"/>
    <xf numFmtId="0" fontId="1" fillId="8" borderId="6" xfId="2" applyFill="1" applyBorder="1" applyAlignment="1">
      <alignment horizontal="left" vertical="center"/>
    </xf>
    <xf numFmtId="4" fontId="39" fillId="8" borderId="6" xfId="2" applyNumberFormat="1" applyFont="1" applyFill="1" applyBorder="1" applyAlignment="1">
      <alignment horizontal="center"/>
    </xf>
    <xf numFmtId="171" fontId="39" fillId="8" borderId="6" xfId="2" applyNumberFormat="1" applyFont="1" applyFill="1" applyBorder="1" applyAlignment="1">
      <alignment horizontal="right"/>
    </xf>
    <xf numFmtId="171" fontId="39" fillId="8" borderId="6" xfId="2" applyNumberFormat="1" applyFont="1" applyFill="1" applyBorder="1" applyAlignment="1">
      <alignment horizontal="center"/>
    </xf>
    <xf numFmtId="171" fontId="40" fillId="8" borderId="6" xfId="2" applyNumberFormat="1" applyFont="1" applyFill="1" applyBorder="1" applyAlignment="1">
      <alignment horizontal="center"/>
    </xf>
    <xf numFmtId="0" fontId="1" fillId="9" borderId="6" xfId="0" applyFont="1" applyFill="1" applyBorder="1"/>
    <xf numFmtId="0" fontId="1" fillId="0" borderId="23" xfId="0" applyFont="1" applyFill="1" applyBorder="1" applyAlignment="1">
      <alignment vertic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8" xfId="2" applyFont="1" applyFill="1" applyBorder="1" applyAlignment="1">
      <alignment horizontal="center"/>
    </xf>
    <xf numFmtId="0" fontId="1" fillId="0" borderId="14" xfId="2" applyFont="1" applyFill="1" applyBorder="1" applyAlignment="1">
      <alignment horizontal="center"/>
    </xf>
    <xf numFmtId="0" fontId="1" fillId="0" borderId="15" xfId="2" applyFont="1" applyFill="1" applyBorder="1" applyAlignment="1">
      <alignment horizontal="center"/>
    </xf>
    <xf numFmtId="0" fontId="1" fillId="0" borderId="8" xfId="2" applyFill="1" applyBorder="1"/>
    <xf numFmtId="0" fontId="1" fillId="0" borderId="14" xfId="2" applyFill="1" applyBorder="1"/>
    <xf numFmtId="0" fontId="1" fillId="0" borderId="15" xfId="2" applyFill="1" applyBorder="1"/>
    <xf numFmtId="1" fontId="1" fillId="0" borderId="22" xfId="2" applyNumberFormat="1" applyFill="1" applyBorder="1" applyAlignment="1">
      <alignment horizontal="right"/>
    </xf>
    <xf numFmtId="171" fontId="1" fillId="0" borderId="3" xfId="2" applyNumberFormat="1" applyFill="1" applyBorder="1" applyAlignment="1">
      <alignment horizontal="right"/>
    </xf>
    <xf numFmtId="0" fontId="1" fillId="0" borderId="8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/>
    <xf numFmtId="0" fontId="1" fillId="0" borderId="15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71" fontId="1" fillId="0" borderId="5" xfId="2" applyNumberFormat="1" applyFill="1" applyBorder="1" applyAlignment="1">
      <alignment horizontal="right"/>
    </xf>
    <xf numFmtId="0" fontId="15" fillId="0" borderId="8" xfId="0" applyFont="1" applyFill="1" applyBorder="1"/>
    <xf numFmtId="0" fontId="15" fillId="0" borderId="14" xfId="0" applyFont="1" applyFill="1" applyBorder="1"/>
    <xf numFmtId="0" fontId="15" fillId="0" borderId="25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171" fontId="14" fillId="0" borderId="3" xfId="2" applyNumberFormat="1" applyFont="1" applyFill="1" applyBorder="1" applyAlignment="1">
      <alignment horizontal="right"/>
    </xf>
    <xf numFmtId="171" fontId="14" fillId="0" borderId="4" xfId="2" applyNumberFormat="1" applyFont="1" applyFill="1" applyBorder="1" applyAlignment="1">
      <alignment horizontal="right"/>
    </xf>
    <xf numFmtId="0" fontId="1" fillId="0" borderId="0" xfId="2" applyFill="1" applyBorder="1"/>
    <xf numFmtId="0" fontId="1" fillId="10" borderId="6" xfId="2" applyFill="1" applyBorder="1"/>
    <xf numFmtId="0" fontId="9" fillId="10" borderId="6" xfId="2" applyFont="1" applyFill="1" applyBorder="1" applyAlignment="1">
      <alignment horizontal="left" vertical="center"/>
    </xf>
    <xf numFmtId="4" fontId="39" fillId="10" borderId="6" xfId="2" applyNumberFormat="1" applyFont="1" applyFill="1" applyBorder="1" applyAlignment="1">
      <alignment horizontal="center"/>
    </xf>
    <xf numFmtId="171" fontId="40" fillId="10" borderId="6" xfId="2" applyNumberFormat="1" applyFont="1" applyFill="1" applyBorder="1" applyAlignment="1">
      <alignment horizontal="right"/>
    </xf>
    <xf numFmtId="171" fontId="39" fillId="10" borderId="6" xfId="2" applyNumberFormat="1" applyFont="1" applyFill="1" applyBorder="1" applyAlignment="1">
      <alignment horizontal="center"/>
    </xf>
    <xf numFmtId="4" fontId="40" fillId="10" borderId="6" xfId="2" applyNumberFormat="1" applyFont="1" applyFill="1" applyBorder="1" applyAlignment="1">
      <alignment horizontal="center"/>
    </xf>
    <xf numFmtId="0" fontId="39" fillId="10" borderId="6" xfId="2" applyFont="1" applyFill="1" applyBorder="1"/>
    <xf numFmtId="171" fontId="39" fillId="10" borderId="6" xfId="2" applyNumberFormat="1" applyFont="1" applyFill="1" applyBorder="1" applyAlignment="1">
      <alignment horizontal="right"/>
    </xf>
    <xf numFmtId="4" fontId="1" fillId="10" borderId="6" xfId="2" applyNumberFormat="1" applyFill="1" applyBorder="1" applyAlignment="1">
      <alignment horizontal="center"/>
    </xf>
    <xf numFmtId="171" fontId="40" fillId="10" borderId="6" xfId="2" applyNumberFormat="1" applyFont="1" applyFill="1" applyBorder="1" applyAlignment="1">
      <alignment horizontal="center"/>
    </xf>
    <xf numFmtId="1" fontId="1" fillId="0" borderId="27" xfId="2" applyNumberFormat="1" applyFill="1" applyBorder="1" applyAlignment="1">
      <alignment horizontal="right"/>
    </xf>
    <xf numFmtId="0" fontId="1" fillId="0" borderId="22" xfId="2" applyFill="1" applyBorder="1" applyAlignment="1">
      <alignment horizontal="right" vertical="center" wrapText="1"/>
    </xf>
    <xf numFmtId="0" fontId="1" fillId="0" borderId="23" xfId="2" applyFill="1" applyBorder="1" applyAlignment="1">
      <alignment horizontal="right" vertical="center" wrapText="1"/>
    </xf>
    <xf numFmtId="0" fontId="1" fillId="0" borderId="24" xfId="2" applyFill="1" applyBorder="1" applyAlignment="1">
      <alignment horizontal="right" vertical="center" wrapText="1"/>
    </xf>
    <xf numFmtId="0" fontId="1" fillId="0" borderId="27" xfId="2" applyFill="1" applyBorder="1"/>
    <xf numFmtId="0" fontId="1" fillId="0" borderId="23" xfId="2" applyFill="1" applyBorder="1"/>
    <xf numFmtId="0" fontId="1" fillId="0" borderId="24" xfId="2" applyFill="1" applyBorder="1"/>
    <xf numFmtId="0" fontId="1" fillId="0" borderId="27" xfId="0" applyFont="1" applyFill="1" applyBorder="1"/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right" vertical="top"/>
    </xf>
    <xf numFmtId="4" fontId="12" fillId="0" borderId="6" xfId="0" applyNumberFormat="1" applyFont="1" applyBorder="1" applyAlignment="1">
      <alignment horizontal="right" vertical="top"/>
    </xf>
    <xf numFmtId="171" fontId="1" fillId="0" borderId="4" xfId="2" applyNumberFormat="1" applyFont="1" applyFill="1" applyBorder="1" applyAlignment="1">
      <alignment horizontal="right"/>
    </xf>
    <xf numFmtId="171" fontId="1" fillId="0" borderId="5" xfId="2" applyNumberFormat="1" applyFont="1" applyFill="1" applyBorder="1" applyAlignment="1">
      <alignment horizontal="right"/>
    </xf>
    <xf numFmtId="0" fontId="39" fillId="0" borderId="6" xfId="2" applyFont="1" applyFill="1" applyBorder="1" applyAlignment="1">
      <alignment horizontal="left" vertical="center"/>
    </xf>
    <xf numFmtId="0" fontId="1" fillId="4" borderId="28" xfId="2" applyFont="1" applyFill="1" applyBorder="1"/>
    <xf numFmtId="171" fontId="31" fillId="0" borderId="6" xfId="2" applyNumberFormat="1" applyFont="1" applyFill="1" applyBorder="1" applyAlignment="1">
      <alignment horizontal="right"/>
    </xf>
    <xf numFmtId="171" fontId="1" fillId="0" borderId="6" xfId="2" applyNumberFormat="1" applyFont="1" applyFill="1" applyBorder="1" applyAlignment="1">
      <alignment horizontal="right"/>
    </xf>
    <xf numFmtId="0" fontId="1" fillId="0" borderId="2" xfId="0" applyFont="1" applyBorder="1"/>
    <xf numFmtId="171" fontId="39" fillId="0" borderId="6" xfId="2" applyNumberFormat="1" applyFont="1" applyFill="1" applyBorder="1" applyAlignment="1">
      <alignment horizontal="right"/>
    </xf>
    <xf numFmtId="4" fontId="27" fillId="0" borderId="6" xfId="2" applyNumberFormat="1" applyFont="1" applyFill="1" applyBorder="1" applyAlignment="1">
      <alignment horizontal="right"/>
    </xf>
    <xf numFmtId="171" fontId="28" fillId="0" borderId="6" xfId="2" applyNumberFormat="1" applyFont="1" applyFill="1" applyBorder="1" applyAlignment="1">
      <alignment horizontal="right"/>
    </xf>
    <xf numFmtId="171" fontId="28" fillId="0" borderId="10" xfId="2" applyNumberFormat="1" applyFont="1" applyFill="1" applyBorder="1"/>
    <xf numFmtId="171" fontId="28" fillId="0" borderId="2" xfId="2" applyNumberFormat="1" applyFont="1" applyFill="1" applyBorder="1"/>
    <xf numFmtId="171" fontId="28" fillId="0" borderId="29" xfId="2" applyNumberFormat="1" applyFont="1" applyFill="1" applyBorder="1"/>
    <xf numFmtId="4" fontId="28" fillId="0" borderId="10" xfId="2" applyNumberFormat="1" applyFont="1" applyFill="1" applyBorder="1" applyAlignment="1">
      <alignment horizontal="right"/>
    </xf>
    <xf numFmtId="4" fontId="28" fillId="0" borderId="2" xfId="2" applyNumberFormat="1" applyFont="1" applyFill="1" applyBorder="1" applyAlignment="1">
      <alignment horizontal="right"/>
    </xf>
    <xf numFmtId="4" fontId="28" fillId="0" borderId="29" xfId="2" applyNumberFormat="1" applyFont="1" applyFill="1" applyBorder="1" applyAlignment="1">
      <alignment horizontal="right"/>
    </xf>
    <xf numFmtId="171" fontId="28" fillId="0" borderId="9" xfId="2" applyNumberFormat="1" applyFont="1" applyFill="1" applyBorder="1" applyAlignment="1">
      <alignment horizontal="right"/>
    </xf>
    <xf numFmtId="171" fontId="28" fillId="0" borderId="7" xfId="2" applyNumberFormat="1" applyFont="1" applyFill="1" applyBorder="1" applyAlignment="1">
      <alignment horizontal="right"/>
    </xf>
    <xf numFmtId="171" fontId="28" fillId="0" borderId="12" xfId="2" applyNumberFormat="1" applyFont="1" applyFill="1" applyBorder="1" applyAlignment="1">
      <alignment horizontal="right"/>
    </xf>
    <xf numFmtId="171" fontId="1" fillId="0" borderId="3" xfId="2" applyNumberFormat="1" applyFont="1" applyFill="1" applyBorder="1" applyAlignment="1">
      <alignment horizontal="right"/>
    </xf>
    <xf numFmtId="4" fontId="1" fillId="0" borderId="4" xfId="6" applyNumberFormat="1" applyFont="1" applyFill="1" applyBorder="1" applyAlignment="1">
      <alignment horizontal="right"/>
    </xf>
    <xf numFmtId="4" fontId="1" fillId="0" borderId="6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horizontal="right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/>
    </xf>
    <xf numFmtId="0" fontId="1" fillId="0" borderId="6" xfId="2" applyFill="1" applyBorder="1" applyAlignment="1">
      <alignment horizontal="left" vertical="center"/>
    </xf>
    <xf numFmtId="0" fontId="1" fillId="4" borderId="11" xfId="2" applyFont="1" applyFill="1" applyBorder="1"/>
    <xf numFmtId="0" fontId="39" fillId="0" borderId="11" xfId="2" applyFont="1" applyFill="1" applyBorder="1" applyAlignment="1">
      <alignment horizontal="left" vertical="center"/>
    </xf>
    <xf numFmtId="0" fontId="39" fillId="0" borderId="11" xfId="2" applyFont="1" applyBorder="1" applyAlignment="1">
      <alignment horizontal="center" vertical="center"/>
    </xf>
    <xf numFmtId="4" fontId="27" fillId="0" borderId="11" xfId="2" applyNumberFormat="1" applyFont="1" applyFill="1" applyBorder="1" applyAlignment="1">
      <alignment horizontal="right"/>
    </xf>
    <xf numFmtId="171" fontId="31" fillId="0" borderId="11" xfId="2" applyNumberFormat="1" applyFont="1" applyFill="1" applyBorder="1" applyAlignment="1">
      <alignment horizontal="right"/>
    </xf>
    <xf numFmtId="4" fontId="39" fillId="0" borderId="4" xfId="2" applyNumberFormat="1" applyFont="1" applyFill="1" applyBorder="1" applyAlignment="1">
      <alignment horizontal="center"/>
    </xf>
    <xf numFmtId="0" fontId="1" fillId="0" borderId="32" xfId="0" applyFont="1" applyBorder="1"/>
    <xf numFmtId="0" fontId="1" fillId="4" borderId="33" xfId="2" applyFont="1" applyFill="1" applyBorder="1"/>
    <xf numFmtId="0" fontId="1" fillId="0" borderId="34" xfId="0" applyFont="1" applyFill="1" applyBorder="1"/>
    <xf numFmtId="0" fontId="1" fillId="0" borderId="16" xfId="0" applyFont="1" applyFill="1" applyBorder="1"/>
    <xf numFmtId="0" fontId="15" fillId="0" borderId="21" xfId="0" applyFont="1" applyFill="1" applyBorder="1" applyAlignment="1">
      <alignment horizontal="center"/>
    </xf>
    <xf numFmtId="171" fontId="14" fillId="0" borderId="18" xfId="2" applyNumberFormat="1" applyFont="1" applyFill="1" applyBorder="1" applyAlignment="1">
      <alignment horizontal="right"/>
    </xf>
    <xf numFmtId="171" fontId="28" fillId="0" borderId="35" xfId="2" applyNumberFormat="1" applyFont="1" applyFill="1" applyBorder="1" applyAlignment="1">
      <alignment horizontal="right"/>
    </xf>
    <xf numFmtId="4" fontId="1" fillId="0" borderId="18" xfId="2" applyNumberFormat="1" applyFont="1" applyFill="1" applyBorder="1" applyAlignment="1">
      <alignment horizontal="right"/>
    </xf>
    <xf numFmtId="0" fontId="1" fillId="0" borderId="0" xfId="0" applyFont="1" applyFill="1" applyBorder="1"/>
    <xf numFmtId="171" fontId="14" fillId="0" borderId="5" xfId="2" applyNumberFormat="1" applyFont="1" applyFill="1" applyBorder="1" applyAlignment="1">
      <alignment horizontal="right"/>
    </xf>
    <xf numFmtId="0" fontId="1" fillId="0" borderId="10" xfId="2" applyFont="1" applyBorder="1"/>
    <xf numFmtId="0" fontId="1" fillId="0" borderId="2" xfId="2" applyFont="1" applyBorder="1"/>
    <xf numFmtId="0" fontId="9" fillId="0" borderId="6" xfId="2" applyFont="1" applyFill="1" applyBorder="1" applyAlignment="1">
      <alignment horizontal="left" vertical="center"/>
    </xf>
    <xf numFmtId="171" fontId="40" fillId="0" borderId="6" xfId="2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39" fillId="0" borderId="13" xfId="2" applyFont="1" applyBorder="1" applyAlignment="1">
      <alignment horizontal="center" vertical="center"/>
    </xf>
    <xf numFmtId="4" fontId="27" fillId="0" borderId="13" xfId="2" applyNumberFormat="1" applyFont="1" applyFill="1" applyBorder="1" applyAlignment="1">
      <alignment horizontal="right"/>
    </xf>
    <xf numFmtId="171" fontId="28" fillId="0" borderId="13" xfId="2" applyNumberFormat="1" applyFont="1" applyFill="1" applyBorder="1" applyAlignment="1">
      <alignment horizontal="right"/>
    </xf>
    <xf numFmtId="4" fontId="39" fillId="0" borderId="5" xfId="2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" fillId="0" borderId="11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right" vertical="top"/>
    </xf>
    <xf numFmtId="4" fontId="12" fillId="0" borderId="4" xfId="0" applyNumberFormat="1" applyFont="1" applyBorder="1" applyAlignment="1">
      <alignment horizontal="right" vertical="top"/>
    </xf>
    <xf numFmtId="0" fontId="12" fillId="0" borderId="29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vertical="top" wrapText="1"/>
    </xf>
    <xf numFmtId="0" fontId="24" fillId="0" borderId="13" xfId="0" applyFont="1" applyBorder="1" applyAlignment="1">
      <alignment horizontal="center" vertical="top"/>
    </xf>
    <xf numFmtId="0" fontId="12" fillId="0" borderId="13" xfId="0" applyFont="1" applyBorder="1" applyAlignment="1">
      <alignment vertical="top"/>
    </xf>
    <xf numFmtId="4" fontId="12" fillId="0" borderId="13" xfId="0" applyNumberFormat="1" applyFont="1" applyBorder="1" applyAlignment="1">
      <alignment horizontal="right" vertical="top"/>
    </xf>
    <xf numFmtId="4" fontId="12" fillId="0" borderId="5" xfId="0" applyNumberFormat="1" applyFont="1" applyBorder="1" applyAlignment="1">
      <alignment horizontal="right" vertical="top"/>
    </xf>
    <xf numFmtId="171" fontId="39" fillId="0" borderId="13" xfId="2" applyNumberFormat="1" applyFont="1" applyFill="1" applyBorder="1" applyAlignment="1">
      <alignment horizontal="right"/>
    </xf>
    <xf numFmtId="171" fontId="39" fillId="0" borderId="11" xfId="2" applyNumberFormat="1" applyFont="1" applyBorder="1" applyAlignment="1">
      <alignment horizontal="right"/>
    </xf>
    <xf numFmtId="4" fontId="39" fillId="0" borderId="3" xfId="2" applyNumberFormat="1" applyFont="1" applyBorder="1" applyAlignment="1">
      <alignment horizontal="center"/>
    </xf>
    <xf numFmtId="4" fontId="39" fillId="0" borderId="4" xfId="2" applyNumberFormat="1" applyFont="1" applyBorder="1" applyAlignment="1">
      <alignment horizontal="center"/>
    </xf>
    <xf numFmtId="4" fontId="1" fillId="0" borderId="4" xfId="2" applyNumberFormat="1" applyFill="1" applyBorder="1" applyAlignment="1">
      <alignment horizontal="center"/>
    </xf>
    <xf numFmtId="0" fontId="41" fillId="0" borderId="2" xfId="2" applyFont="1" applyFill="1" applyBorder="1"/>
    <xf numFmtId="0" fontId="41" fillId="0" borderId="2" xfId="2" applyFont="1" applyBorder="1"/>
    <xf numFmtId="0" fontId="41" fillId="0" borderId="2" xfId="0" applyFont="1" applyBorder="1"/>
    <xf numFmtId="0" fontId="41" fillId="0" borderId="29" xfId="2" applyFont="1" applyBorder="1"/>
    <xf numFmtId="0" fontId="1" fillId="0" borderId="6" xfId="2" applyFont="1" applyFill="1" applyBorder="1" applyAlignment="1">
      <alignment horizontal="left" vertical="center"/>
    </xf>
    <xf numFmtId="0" fontId="1" fillId="0" borderId="13" xfId="2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7" xfId="1" applyNumberFormat="1" applyFont="1" applyFill="1" applyBorder="1" applyAlignment="1">
      <alignment horizontal="center" vertical="center" wrapText="1"/>
    </xf>
    <xf numFmtId="166" fontId="13" fillId="0" borderId="0" xfId="31" applyNumberFormat="1" applyFont="1" applyAlignment="1">
      <alignment horizontal="right" vertical="center"/>
    </xf>
    <xf numFmtId="4" fontId="43" fillId="2" borderId="11" xfId="1" applyNumberFormat="1" applyFont="1" applyFill="1" applyBorder="1" applyAlignment="1" applyProtection="1">
      <alignment horizontal="center" vertical="center" wrapText="1"/>
      <protection locked="0"/>
    </xf>
    <xf numFmtId="4" fontId="43" fillId="2" borderId="17" xfId="1" applyNumberFormat="1" applyFont="1" applyFill="1" applyBorder="1" applyAlignment="1" applyProtection="1">
      <alignment horizontal="center" vertical="center" wrapText="1"/>
      <protection locked="0"/>
    </xf>
    <xf numFmtId="4" fontId="42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42" fillId="2" borderId="18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7" xfId="1" applyNumberFormat="1" applyFont="1" applyFill="1" applyBorder="1" applyAlignment="1" applyProtection="1">
      <alignment horizontal="center" vertical="center" wrapText="1"/>
      <protection locked="0"/>
    </xf>
    <xf numFmtId="4" fontId="26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26" fillId="2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36" xfId="1" applyNumberFormat="1" applyFont="1" applyFill="1" applyBorder="1" applyAlignment="1">
      <alignment horizontal="center" vertical="center" wrapText="1"/>
    </xf>
    <xf numFmtId="49" fontId="2" fillId="2" borderId="37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4" fontId="42" fillId="2" borderId="36" xfId="1" applyNumberFormat="1" applyFont="1" applyFill="1" applyBorder="1" applyAlignment="1" applyProtection="1">
      <alignment horizontal="center" vertical="center" wrapText="1"/>
      <protection locked="0"/>
    </xf>
    <xf numFmtId="4" fontId="42" fillId="2" borderId="37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36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37" xfId="1" applyNumberFormat="1" applyFont="1" applyFill="1" applyBorder="1" applyAlignment="1" applyProtection="1">
      <alignment horizontal="center" vertical="center" wrapText="1"/>
      <protection locked="0"/>
    </xf>
    <xf numFmtId="4" fontId="43" fillId="2" borderId="36" xfId="1" applyNumberFormat="1" applyFont="1" applyFill="1" applyBorder="1" applyAlignment="1" applyProtection="1">
      <alignment horizontal="center" vertical="center" wrapText="1"/>
      <protection locked="0"/>
    </xf>
    <xf numFmtId="4" fontId="43" fillId="2" borderId="37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right" vertical="top" wrapText="1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38" xfId="0" applyFont="1" applyBorder="1" applyAlignment="1">
      <alignment horizontal="left" vertical="top"/>
    </xf>
    <xf numFmtId="0" fontId="34" fillId="0" borderId="0" xfId="0" applyFont="1" applyAlignment="1">
      <alignment horizontal="center" vertical="center"/>
    </xf>
    <xf numFmtId="0" fontId="44" fillId="0" borderId="37" xfId="0" applyFont="1" applyBorder="1"/>
  </cellXfs>
  <cellStyles count="35">
    <cellStyle name="=C:\WINNT35\SYSTEM32\COMMAND.COM" xfId="1"/>
    <cellStyle name="=C:\WINNT35\SYSTEM32\COMMAND.COM 2" xfId="2"/>
    <cellStyle name="=C:\WINNT35\SYSTEM32\COMMAND.COM 2 2" xfId="3"/>
    <cellStyle name="=C:\WINNT35\SYSTEM32\COMMAND.COM 3" xfId="4"/>
    <cellStyle name="BoldText" xfId="5"/>
    <cellStyle name="Comma" xfId="6" builtinId="3"/>
    <cellStyle name="Comma 2" xfId="7"/>
    <cellStyle name="Comma 3" xfId="8"/>
    <cellStyle name="Comma 4" xfId="9"/>
    <cellStyle name="DefaultNumber" xfId="10"/>
    <cellStyle name="DefaultNumber 2" xfId="11"/>
    <cellStyle name="DefaultText" xfId="12"/>
    <cellStyle name="DefaultText 2" xfId="13"/>
    <cellStyle name="Normal" xfId="0" builtinId="0"/>
    <cellStyle name="Normal 16 2" xfId="14"/>
    <cellStyle name="Normal 2" xfId="15"/>
    <cellStyle name="Normal 2 2" xfId="16"/>
    <cellStyle name="Normal 3" xfId="17"/>
    <cellStyle name="Normal 4" xfId="18"/>
    <cellStyle name="Normal 4 3" xfId="19"/>
    <cellStyle name="Normal 5" xfId="20"/>
    <cellStyle name="Normal 6" xfId="21"/>
    <cellStyle name="Normal 7" xfId="22"/>
    <cellStyle name="Normal 8" xfId="23"/>
    <cellStyle name="Normální 2" xfId="24"/>
    <cellStyle name="NoteHeaderText" xfId="25"/>
    <cellStyle name="ReportHeader" xfId="26"/>
    <cellStyle name="ReportPriceChange" xfId="27"/>
    <cellStyle name="ReportPriceChange 2" xfId="28"/>
    <cellStyle name="ReportPriceChangeText" xfId="29"/>
    <cellStyle name="ReportRowTitle" xfId="30"/>
    <cellStyle name="ReportTitleValid" xfId="31"/>
    <cellStyle name="SapCodeText" xfId="32"/>
    <cellStyle name="SapCodeText 2" xfId="33"/>
    <cellStyle name="SimpleText" xfId="3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E20074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66666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2" name="Picture 7">
          <a:extLst>
            <a:ext uri="{FF2B5EF4-FFF2-40B4-BE49-F238E27FC236}">
              <a16:creationId xmlns:a16="http://schemas.microsoft.com/office/drawing/2014/main" id="{26B0EAA0-6CA9-460B-B4F7-62C8FAE6E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3" name="Picture 7">
          <a:extLst>
            <a:ext uri="{FF2B5EF4-FFF2-40B4-BE49-F238E27FC236}">
              <a16:creationId xmlns:a16="http://schemas.microsoft.com/office/drawing/2014/main" id="{827BA5A4-FD9B-4AF2-82F3-43F4D94E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4" name="Picture 7">
          <a:extLst>
            <a:ext uri="{FF2B5EF4-FFF2-40B4-BE49-F238E27FC236}">
              <a16:creationId xmlns:a16="http://schemas.microsoft.com/office/drawing/2014/main" id="{738C74E0-5C1C-4B66-9086-5D4F2C3C0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5" name="Picture 7">
          <a:extLst>
            <a:ext uri="{FF2B5EF4-FFF2-40B4-BE49-F238E27FC236}">
              <a16:creationId xmlns:a16="http://schemas.microsoft.com/office/drawing/2014/main" id="{9991858B-00F8-4795-89B0-6E3D7EB78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6" name="Picture 7">
          <a:extLst>
            <a:ext uri="{FF2B5EF4-FFF2-40B4-BE49-F238E27FC236}">
              <a16:creationId xmlns:a16="http://schemas.microsoft.com/office/drawing/2014/main" id="{312C9DD4-D8EE-4323-8B68-CB91BADFA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7" name="Picture 7">
          <a:extLst>
            <a:ext uri="{FF2B5EF4-FFF2-40B4-BE49-F238E27FC236}">
              <a16:creationId xmlns:a16="http://schemas.microsoft.com/office/drawing/2014/main" id="{00B97BB8-05E0-4837-A3E9-45FEA6B6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8" name="Picture 7">
          <a:extLst>
            <a:ext uri="{FF2B5EF4-FFF2-40B4-BE49-F238E27FC236}">
              <a16:creationId xmlns:a16="http://schemas.microsoft.com/office/drawing/2014/main" id="{F25E2926-8954-4264-8B38-F4FDA988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09" name="Picture 7">
          <a:extLst>
            <a:ext uri="{FF2B5EF4-FFF2-40B4-BE49-F238E27FC236}">
              <a16:creationId xmlns:a16="http://schemas.microsoft.com/office/drawing/2014/main" id="{CCC31B1F-179D-46B0-9413-D9A7BC67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0" name="Picture 7">
          <a:extLst>
            <a:ext uri="{FF2B5EF4-FFF2-40B4-BE49-F238E27FC236}">
              <a16:creationId xmlns:a16="http://schemas.microsoft.com/office/drawing/2014/main" id="{1A7B0A41-DD25-4D2D-AD9F-3F735096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1" name="Picture 7">
          <a:extLst>
            <a:ext uri="{FF2B5EF4-FFF2-40B4-BE49-F238E27FC236}">
              <a16:creationId xmlns:a16="http://schemas.microsoft.com/office/drawing/2014/main" id="{3CB5B307-AA78-4EA2-9532-6FCC10DB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2" name="Picture 7">
          <a:extLst>
            <a:ext uri="{FF2B5EF4-FFF2-40B4-BE49-F238E27FC236}">
              <a16:creationId xmlns:a16="http://schemas.microsoft.com/office/drawing/2014/main" id="{4683437C-1033-4D1A-9DBD-333602D8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3" name="Picture 7">
          <a:extLst>
            <a:ext uri="{FF2B5EF4-FFF2-40B4-BE49-F238E27FC236}">
              <a16:creationId xmlns:a16="http://schemas.microsoft.com/office/drawing/2014/main" id="{04087E77-2E17-4B96-917E-3CEDEFE5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4" name="Picture 7">
          <a:extLst>
            <a:ext uri="{FF2B5EF4-FFF2-40B4-BE49-F238E27FC236}">
              <a16:creationId xmlns:a16="http://schemas.microsoft.com/office/drawing/2014/main" id="{B2AEC022-71F5-403B-8E11-FAAD4C2C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5" name="Picture 7">
          <a:extLst>
            <a:ext uri="{FF2B5EF4-FFF2-40B4-BE49-F238E27FC236}">
              <a16:creationId xmlns:a16="http://schemas.microsoft.com/office/drawing/2014/main" id="{CD15AC6D-1775-4496-8102-724B44C53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6" name="Picture 7">
          <a:extLst>
            <a:ext uri="{FF2B5EF4-FFF2-40B4-BE49-F238E27FC236}">
              <a16:creationId xmlns:a16="http://schemas.microsoft.com/office/drawing/2014/main" id="{481ABDCD-91BA-4255-9FB0-863A14D1E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7" name="Picture 7">
          <a:extLst>
            <a:ext uri="{FF2B5EF4-FFF2-40B4-BE49-F238E27FC236}">
              <a16:creationId xmlns:a16="http://schemas.microsoft.com/office/drawing/2014/main" id="{3242C97C-F21A-4A97-87A9-41FC42D46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8" name="Picture 7">
          <a:extLst>
            <a:ext uri="{FF2B5EF4-FFF2-40B4-BE49-F238E27FC236}">
              <a16:creationId xmlns:a16="http://schemas.microsoft.com/office/drawing/2014/main" id="{9EA25511-D54D-4298-B494-2AC5A8BA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19" name="Picture 7">
          <a:extLst>
            <a:ext uri="{FF2B5EF4-FFF2-40B4-BE49-F238E27FC236}">
              <a16:creationId xmlns:a16="http://schemas.microsoft.com/office/drawing/2014/main" id="{F200DEF8-40DB-4677-91F0-04E8DD78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0" name="Picture 7">
          <a:extLst>
            <a:ext uri="{FF2B5EF4-FFF2-40B4-BE49-F238E27FC236}">
              <a16:creationId xmlns:a16="http://schemas.microsoft.com/office/drawing/2014/main" id="{1D24BA33-16FF-469D-B611-1369773E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1" name="Picture 7">
          <a:extLst>
            <a:ext uri="{FF2B5EF4-FFF2-40B4-BE49-F238E27FC236}">
              <a16:creationId xmlns:a16="http://schemas.microsoft.com/office/drawing/2014/main" id="{F4A9B161-043E-4417-BFA6-FB5268003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2" name="Picture 7">
          <a:extLst>
            <a:ext uri="{FF2B5EF4-FFF2-40B4-BE49-F238E27FC236}">
              <a16:creationId xmlns:a16="http://schemas.microsoft.com/office/drawing/2014/main" id="{0D9CFFFF-6A53-4AF8-8F40-17446B69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3" name="Picture 7">
          <a:extLst>
            <a:ext uri="{FF2B5EF4-FFF2-40B4-BE49-F238E27FC236}">
              <a16:creationId xmlns:a16="http://schemas.microsoft.com/office/drawing/2014/main" id="{14130307-1F93-41CD-A7D1-30A4362A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4" name="Picture 7">
          <a:extLst>
            <a:ext uri="{FF2B5EF4-FFF2-40B4-BE49-F238E27FC236}">
              <a16:creationId xmlns:a16="http://schemas.microsoft.com/office/drawing/2014/main" id="{D8B7D5B2-AEFD-4571-AFC5-6320E5687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5" name="Picture 7">
          <a:extLst>
            <a:ext uri="{FF2B5EF4-FFF2-40B4-BE49-F238E27FC236}">
              <a16:creationId xmlns:a16="http://schemas.microsoft.com/office/drawing/2014/main" id="{FC737D86-59DA-4F3A-ADB7-8CB18B5C4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6" name="Picture 7">
          <a:extLst>
            <a:ext uri="{FF2B5EF4-FFF2-40B4-BE49-F238E27FC236}">
              <a16:creationId xmlns:a16="http://schemas.microsoft.com/office/drawing/2014/main" id="{3EC03308-F035-4264-8B29-F03401D61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7" name="Picture 7">
          <a:extLst>
            <a:ext uri="{FF2B5EF4-FFF2-40B4-BE49-F238E27FC236}">
              <a16:creationId xmlns:a16="http://schemas.microsoft.com/office/drawing/2014/main" id="{129D9760-C431-4B4D-8133-FFEBF8DD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8" name="Picture 7">
          <a:extLst>
            <a:ext uri="{FF2B5EF4-FFF2-40B4-BE49-F238E27FC236}">
              <a16:creationId xmlns:a16="http://schemas.microsoft.com/office/drawing/2014/main" id="{53FA93F9-E520-4881-B2BB-BAB9572E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29" name="Picture 7">
          <a:extLst>
            <a:ext uri="{FF2B5EF4-FFF2-40B4-BE49-F238E27FC236}">
              <a16:creationId xmlns:a16="http://schemas.microsoft.com/office/drawing/2014/main" id="{26B9AB07-A6C2-4404-96BF-7E93FB546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0" name="Picture 7">
          <a:extLst>
            <a:ext uri="{FF2B5EF4-FFF2-40B4-BE49-F238E27FC236}">
              <a16:creationId xmlns:a16="http://schemas.microsoft.com/office/drawing/2014/main" id="{704C0EE9-5362-492F-AA80-DF8B6797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1" name="Picture 7">
          <a:extLst>
            <a:ext uri="{FF2B5EF4-FFF2-40B4-BE49-F238E27FC236}">
              <a16:creationId xmlns:a16="http://schemas.microsoft.com/office/drawing/2014/main" id="{381563C1-7FC9-4C76-922F-5B03039B8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2" name="Picture 7">
          <a:extLst>
            <a:ext uri="{FF2B5EF4-FFF2-40B4-BE49-F238E27FC236}">
              <a16:creationId xmlns:a16="http://schemas.microsoft.com/office/drawing/2014/main" id="{1050968D-44E2-4E7B-96B2-C085BE53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3" name="Picture 7">
          <a:extLst>
            <a:ext uri="{FF2B5EF4-FFF2-40B4-BE49-F238E27FC236}">
              <a16:creationId xmlns:a16="http://schemas.microsoft.com/office/drawing/2014/main" id="{2A6B8FA1-12F8-4439-8F25-D21777C0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4" name="Picture 7">
          <a:extLst>
            <a:ext uri="{FF2B5EF4-FFF2-40B4-BE49-F238E27FC236}">
              <a16:creationId xmlns:a16="http://schemas.microsoft.com/office/drawing/2014/main" id="{3CD4501C-F9F5-449F-A91C-A599C61E7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5" name="Picture 7">
          <a:extLst>
            <a:ext uri="{FF2B5EF4-FFF2-40B4-BE49-F238E27FC236}">
              <a16:creationId xmlns:a16="http://schemas.microsoft.com/office/drawing/2014/main" id="{0B9024FB-CE2E-4B9B-98E9-9182F501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6" name="Picture 7">
          <a:extLst>
            <a:ext uri="{FF2B5EF4-FFF2-40B4-BE49-F238E27FC236}">
              <a16:creationId xmlns:a16="http://schemas.microsoft.com/office/drawing/2014/main" id="{FFEECD17-B29E-4760-A3F4-80F566310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7" name="Picture 7">
          <a:extLst>
            <a:ext uri="{FF2B5EF4-FFF2-40B4-BE49-F238E27FC236}">
              <a16:creationId xmlns:a16="http://schemas.microsoft.com/office/drawing/2014/main" id="{6257B13B-2568-403F-AC11-F7544A262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8" name="Picture 7">
          <a:extLst>
            <a:ext uri="{FF2B5EF4-FFF2-40B4-BE49-F238E27FC236}">
              <a16:creationId xmlns:a16="http://schemas.microsoft.com/office/drawing/2014/main" id="{FBA49E49-A6E0-4F36-BB16-468A66E2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39" name="Picture 7">
          <a:extLst>
            <a:ext uri="{FF2B5EF4-FFF2-40B4-BE49-F238E27FC236}">
              <a16:creationId xmlns:a16="http://schemas.microsoft.com/office/drawing/2014/main" id="{91DEC3DC-DF50-4F8D-B142-BE55C656B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0" name="Picture 7">
          <a:extLst>
            <a:ext uri="{FF2B5EF4-FFF2-40B4-BE49-F238E27FC236}">
              <a16:creationId xmlns:a16="http://schemas.microsoft.com/office/drawing/2014/main" id="{FE79E1B2-5418-4D7E-8E86-21005104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1" name="Picture 7">
          <a:extLst>
            <a:ext uri="{FF2B5EF4-FFF2-40B4-BE49-F238E27FC236}">
              <a16:creationId xmlns:a16="http://schemas.microsoft.com/office/drawing/2014/main" id="{D5A5D287-A49E-4E29-86AF-63135B7CF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2" name="Picture 7">
          <a:extLst>
            <a:ext uri="{FF2B5EF4-FFF2-40B4-BE49-F238E27FC236}">
              <a16:creationId xmlns:a16="http://schemas.microsoft.com/office/drawing/2014/main" id="{3CB8ED77-1D56-4E15-9FE5-C94165B0B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3" name="Picture 7">
          <a:extLst>
            <a:ext uri="{FF2B5EF4-FFF2-40B4-BE49-F238E27FC236}">
              <a16:creationId xmlns:a16="http://schemas.microsoft.com/office/drawing/2014/main" id="{202222E6-F921-4EE8-BC2D-45B3EA1A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4" name="Picture 7">
          <a:extLst>
            <a:ext uri="{FF2B5EF4-FFF2-40B4-BE49-F238E27FC236}">
              <a16:creationId xmlns:a16="http://schemas.microsoft.com/office/drawing/2014/main" id="{8B117D10-2280-4CB9-BA47-D459F178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5" name="Picture 7">
          <a:extLst>
            <a:ext uri="{FF2B5EF4-FFF2-40B4-BE49-F238E27FC236}">
              <a16:creationId xmlns:a16="http://schemas.microsoft.com/office/drawing/2014/main" id="{07DDD716-29C4-45F6-BAC8-9DF4849A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0</xdr:rowOff>
    </xdr:from>
    <xdr:to>
      <xdr:col>2</xdr:col>
      <xdr:colOff>297180</xdr:colOff>
      <xdr:row>5</xdr:row>
      <xdr:rowOff>106680</xdr:rowOff>
    </xdr:to>
    <xdr:pic>
      <xdr:nvPicPr>
        <xdr:cNvPr id="264246" name="Picture 7">
          <a:extLst>
            <a:ext uri="{FF2B5EF4-FFF2-40B4-BE49-F238E27FC236}">
              <a16:creationId xmlns:a16="http://schemas.microsoft.com/office/drawing/2014/main" id="{DF954806-B757-4EB1-8D4B-E74357B9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67640"/>
          <a:ext cx="137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30480</xdr:rowOff>
    </xdr:from>
    <xdr:to>
      <xdr:col>2</xdr:col>
      <xdr:colOff>297180</xdr:colOff>
      <xdr:row>5</xdr:row>
      <xdr:rowOff>114300</xdr:rowOff>
    </xdr:to>
    <xdr:pic>
      <xdr:nvPicPr>
        <xdr:cNvPr id="264247" name="Picture 7">
          <a:extLst>
            <a:ext uri="{FF2B5EF4-FFF2-40B4-BE49-F238E27FC236}">
              <a16:creationId xmlns:a16="http://schemas.microsoft.com/office/drawing/2014/main" id="{7C92B539-AF34-4455-B4BA-6B13EECF1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98120"/>
          <a:ext cx="137922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411480</xdr:colOff>
      <xdr:row>2</xdr:row>
      <xdr:rowOff>68580</xdr:rowOff>
    </xdr:to>
    <xdr:pic>
      <xdr:nvPicPr>
        <xdr:cNvPr id="214251" name="Picture 198">
          <a:extLst>
            <a:ext uri="{FF2B5EF4-FFF2-40B4-BE49-F238E27FC236}">
              <a16:creationId xmlns:a16="http://schemas.microsoft.com/office/drawing/2014/main" id="{6055D03E-4216-4C03-9709-94621F57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752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m.cz\public\Documents%20and%20Settings\leitgebl\Documents\Cen&#237;ky,%20cenovky\_Cenovky,%20Cen&#237;ky%20-%20zm&#283;ny\Zn.%20prodejny%20-%20Cen&#237;k%20telefon&#367;,%20TV%20produkt&#367;%201_10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m.cz\public\ShareDirs_HQ\Sales-Support\Pricelists\Cen&#237;ky_2017\Dealers\unor_2017\HS\aktiva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m.cz\public\ShareDirs_HQ\Sales%20Controlling%20and%20Purchasing\Sales%20Purchasing\Purchasing&amp;Mrkt\Prislusenstvi\Price%20structure%20&amp;%20Price%20lists%20Accessories\Archiv-cen&#237;ky\Cen&#237;ky_2020\Wearables%20SME,LE%201_1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listopad%202020/07%20&#269;ervenec%202020/04%20duben%202020/Cen&#237;k%20telefon&#367;%20a%20produkt&#367;%201_4_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listopad%202020/07%20&#269;ervenec%202020/Archiv%20cen&#237;k&#367;%202019/10%20&#345;&#237;jen%202019/Cen&#237;k%20telefon&#367;%20a%20produkt&#367;%201_10_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m.cz\public\ShareDirs_HQ\Sales%20Controlling%20and%20Purchasing\Sales%20Purchasing\Purchasing&amp;Mrkt\Price%20structure%20&amp;%20Price%20lists%20Handsets\Cenotvorba%20-%202020\12_2020\Prosinec_2020_UPC_EXCELL_ostatn&#2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m.cz\public\ShareDirs_HQ\Sales%20Controlling%20and%20Purchasing\Sales%20Purchasing\Purchasing&amp;Mrkt\Price%20structure%20&amp;%20Price%20lists%20Handsets\Cenotvorba%20-%202021\01_2020\Leden_2020_UPC_EXC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ík telefonů"/>
      <sheetName val="Ceník TV produktů"/>
      <sheetName val="Original TV"/>
      <sheetName val="zálohy"/>
    </sheetNames>
    <sheetDataSet>
      <sheetData sheetId="0"/>
      <sheetData sheetId="1"/>
      <sheetData sheetId="2"/>
      <sheetData sheetId="3" refreshError="1">
        <row r="2">
          <cell r="A2" t="str">
            <v>Zálohy od 1.10.2013</v>
          </cell>
        </row>
        <row r="4">
          <cell r="A4" t="str">
            <v xml:space="preserve">
code</v>
          </cell>
          <cell r="B4" t="str">
            <v>Product</v>
          </cell>
          <cell r="C4" t="str">
            <v>záloha</v>
          </cell>
        </row>
        <row r="5">
          <cell r="A5">
            <v>201150</v>
          </cell>
          <cell r="B5" t="str">
            <v>Samsung E1200M Keystone 2</v>
          </cell>
          <cell r="C5">
            <v>0</v>
          </cell>
        </row>
        <row r="6">
          <cell r="A6">
            <v>300540</v>
          </cell>
          <cell r="B6" t="str">
            <v>Emporia Talk Comfort</v>
          </cell>
          <cell r="C6">
            <v>0</v>
          </cell>
        </row>
        <row r="7">
          <cell r="A7">
            <v>101220</v>
          </cell>
          <cell r="B7" t="str">
            <v>Nokia 113</v>
          </cell>
          <cell r="C7">
            <v>0</v>
          </cell>
        </row>
        <row r="8">
          <cell r="A8">
            <v>300550</v>
          </cell>
          <cell r="B8" t="str">
            <v xml:space="preserve">CPA Halo 6i </v>
          </cell>
          <cell r="C8">
            <v>0</v>
          </cell>
        </row>
        <row r="9">
          <cell r="A9">
            <v>300530</v>
          </cell>
          <cell r="B9" t="str">
            <v>CPA Halo 6 - doprodej</v>
          </cell>
          <cell r="C9">
            <v>0</v>
          </cell>
        </row>
        <row r="10">
          <cell r="A10">
            <v>101260</v>
          </cell>
          <cell r="B10" t="str">
            <v>Nokia 206 - černý</v>
          </cell>
          <cell r="C10">
            <v>500</v>
          </cell>
        </row>
        <row r="11">
          <cell r="A11">
            <v>101270</v>
          </cell>
          <cell r="B11" t="str">
            <v>Nokia 206 - modrý</v>
          </cell>
          <cell r="C11">
            <v>500</v>
          </cell>
        </row>
        <row r="12">
          <cell r="A12">
            <v>201090</v>
          </cell>
          <cell r="B12" t="str">
            <v>Samsung S5220 Star 3 - doprodej</v>
          </cell>
          <cell r="C12">
            <v>500</v>
          </cell>
        </row>
        <row r="13">
          <cell r="A13">
            <v>101100</v>
          </cell>
          <cell r="B13" t="str">
            <v xml:space="preserve">Nokia C2-01 </v>
          </cell>
          <cell r="C13">
            <v>500</v>
          </cell>
        </row>
        <row r="14">
          <cell r="A14">
            <v>40480</v>
          </cell>
          <cell r="B14" t="str">
            <v>Motorola GLEAM+ - doprodej</v>
          </cell>
          <cell r="C14">
            <v>500</v>
          </cell>
        </row>
        <row r="15">
          <cell r="A15">
            <v>201070</v>
          </cell>
          <cell r="B15" t="str">
            <v xml:space="preserve">Samsung S5610 </v>
          </cell>
          <cell r="C15">
            <v>500</v>
          </cell>
        </row>
        <row r="16">
          <cell r="A16">
            <v>400480</v>
          </cell>
          <cell r="B16" t="str">
            <v>LG E400 Optimus L3</v>
          </cell>
          <cell r="C16">
            <v>500</v>
          </cell>
        </row>
        <row r="17">
          <cell r="A17">
            <v>101230</v>
          </cell>
          <cell r="B17" t="str">
            <v>Nokia Asha 311</v>
          </cell>
          <cell r="C17">
            <v>500</v>
          </cell>
        </row>
        <row r="18">
          <cell r="A18">
            <v>400520</v>
          </cell>
          <cell r="B18" t="str">
            <v>LG E430 Optimus L3 II</v>
          </cell>
          <cell r="C18">
            <v>500</v>
          </cell>
        </row>
        <row r="19">
          <cell r="A19">
            <v>101160</v>
          </cell>
          <cell r="B19" t="str">
            <v>Nokia Asha 300 - doprodej</v>
          </cell>
          <cell r="C19">
            <v>500</v>
          </cell>
        </row>
        <row r="20">
          <cell r="A20">
            <v>201180</v>
          </cell>
          <cell r="B20" t="str">
            <v>Samsung B 5330 Galaxy Chat</v>
          </cell>
          <cell r="C20">
            <v>500</v>
          </cell>
        </row>
        <row r="21">
          <cell r="A21">
            <v>201340</v>
          </cell>
          <cell r="B21" t="str">
            <v>Samsung Galaxy Young - modrý</v>
          </cell>
          <cell r="C21">
            <v>500</v>
          </cell>
        </row>
        <row r="22">
          <cell r="A22">
            <v>201350</v>
          </cell>
          <cell r="B22" t="str">
            <v>Samsung Galaxy Young - stříbrný</v>
          </cell>
          <cell r="C22">
            <v>500</v>
          </cell>
        </row>
        <row r="23">
          <cell r="A23">
            <v>201110</v>
          </cell>
          <cell r="B23" t="str">
            <v>Samsung Galaxy S6500 Galaxy Mini 2 - žlutý - doprodej</v>
          </cell>
          <cell r="C23">
            <v>500</v>
          </cell>
        </row>
        <row r="24">
          <cell r="A24">
            <v>201210</v>
          </cell>
          <cell r="B24" t="str">
            <v>Samsung Galaxy S6500 Galaxy Mini 2 - černý - doprodej</v>
          </cell>
          <cell r="C24">
            <v>500</v>
          </cell>
        </row>
        <row r="25">
          <cell r="A25">
            <v>200930</v>
          </cell>
          <cell r="B25" t="str">
            <v>Samsung Xcover 271</v>
          </cell>
          <cell r="C25">
            <v>500</v>
          </cell>
        </row>
        <row r="26">
          <cell r="A26">
            <v>70950</v>
          </cell>
          <cell r="B26" t="str">
            <v>ZTE KIS PLUS - doprodej</v>
          </cell>
          <cell r="C26">
            <v>500</v>
          </cell>
        </row>
        <row r="27">
          <cell r="A27">
            <v>110050</v>
          </cell>
          <cell r="B27" t="str">
            <v>Alcatel OT M´pop</v>
          </cell>
          <cell r="C27">
            <v>500</v>
          </cell>
        </row>
        <row r="28">
          <cell r="A28">
            <v>110040</v>
          </cell>
          <cell r="B28" t="str">
            <v>Alcatel OT - 991</v>
          </cell>
          <cell r="C28">
            <v>500</v>
          </cell>
        </row>
        <row r="29">
          <cell r="A29">
            <v>72050</v>
          </cell>
          <cell r="B29" t="str">
            <v xml:space="preserve">Huawei Ascend Y300 </v>
          </cell>
          <cell r="C29">
            <v>500</v>
          </cell>
        </row>
        <row r="30">
          <cell r="A30">
            <v>31160</v>
          </cell>
          <cell r="B30" t="str">
            <v xml:space="preserve">Sony Xperia E - černý </v>
          </cell>
          <cell r="C30">
            <v>500</v>
          </cell>
        </row>
        <row r="31">
          <cell r="A31">
            <v>31170</v>
          </cell>
          <cell r="B31" t="str">
            <v xml:space="preserve">Sony Xperia E - bílý </v>
          </cell>
          <cell r="C31">
            <v>500</v>
          </cell>
        </row>
        <row r="32">
          <cell r="A32">
            <v>31110</v>
          </cell>
          <cell r="B32" t="str">
            <v>Sony Xperia Tipo černý - doprodej</v>
          </cell>
          <cell r="C32">
            <v>500</v>
          </cell>
        </row>
        <row r="33">
          <cell r="A33">
            <v>31120</v>
          </cell>
          <cell r="B33" t="str">
            <v>Sony Xperia Tipo červený - doprodej</v>
          </cell>
          <cell r="C33">
            <v>500</v>
          </cell>
        </row>
        <row r="34">
          <cell r="A34">
            <v>500600</v>
          </cell>
          <cell r="B34" t="str">
            <v>HTC Desire 200 - černý</v>
          </cell>
          <cell r="C34">
            <v>3000</v>
          </cell>
        </row>
        <row r="35">
          <cell r="A35">
            <v>500610</v>
          </cell>
          <cell r="B35" t="str">
            <v>HTC Desire 200 - bílý</v>
          </cell>
          <cell r="C35">
            <v>3000</v>
          </cell>
        </row>
        <row r="36">
          <cell r="A36">
            <v>201330</v>
          </cell>
          <cell r="B36" t="str">
            <v>Samsung S6810P Galaxy Fame - bílý</v>
          </cell>
          <cell r="C36">
            <v>3000</v>
          </cell>
        </row>
        <row r="37">
          <cell r="A37">
            <v>101140</v>
          </cell>
          <cell r="B37" t="str">
            <v>Nokia 500 - doprodej</v>
          </cell>
          <cell r="C37">
            <v>3000</v>
          </cell>
        </row>
        <row r="38">
          <cell r="A38">
            <v>101250</v>
          </cell>
          <cell r="B38" t="str">
            <v>Nokia Lumia 520 - černý</v>
          </cell>
          <cell r="C38">
            <v>3000</v>
          </cell>
        </row>
        <row r="39">
          <cell r="A39">
            <v>500550</v>
          </cell>
          <cell r="B39" t="str">
            <v>HTC Desire C - doprodej</v>
          </cell>
          <cell r="C39">
            <v>3000</v>
          </cell>
        </row>
        <row r="40">
          <cell r="A40">
            <v>400530</v>
          </cell>
          <cell r="B40" t="str">
            <v>LG E460 Optimus L5 II</v>
          </cell>
          <cell r="C40">
            <v>3000</v>
          </cell>
        </row>
        <row r="41">
          <cell r="A41">
            <v>101170</v>
          </cell>
          <cell r="B41" t="str">
            <v>Nokia Lumia 800 - černý - doprodej</v>
          </cell>
          <cell r="C41">
            <v>3000</v>
          </cell>
        </row>
        <row r="42">
          <cell r="A42">
            <v>101180</v>
          </cell>
          <cell r="B42" t="str">
            <v>Nokia Lumia 800 - modrý - doprodej</v>
          </cell>
          <cell r="C42">
            <v>3000</v>
          </cell>
        </row>
        <row r="43">
          <cell r="A43">
            <v>71040</v>
          </cell>
          <cell r="B43" t="str">
            <v xml:space="preserve">BlackBerry 9320 </v>
          </cell>
          <cell r="C43">
            <v>3000</v>
          </cell>
        </row>
        <row r="44">
          <cell r="A44">
            <v>31140</v>
          </cell>
          <cell r="B44" t="str">
            <v>Sony Xperia J - doprodej</v>
          </cell>
          <cell r="C44">
            <v>3000</v>
          </cell>
        </row>
        <row r="45">
          <cell r="A45">
            <v>500560</v>
          </cell>
          <cell r="B45" t="str">
            <v>HTC Desire X</v>
          </cell>
          <cell r="C45">
            <v>3000</v>
          </cell>
        </row>
        <row r="46">
          <cell r="A46">
            <v>110060</v>
          </cell>
          <cell r="B46" t="str">
            <v>Alcatel OT Idol</v>
          </cell>
          <cell r="C46">
            <v>3000</v>
          </cell>
        </row>
        <row r="47">
          <cell r="A47">
            <v>31210</v>
          </cell>
          <cell r="B47" t="str">
            <v>Sony Xperia M - bílý</v>
          </cell>
          <cell r="C47">
            <v>3000</v>
          </cell>
        </row>
        <row r="48">
          <cell r="A48">
            <v>31220</v>
          </cell>
          <cell r="B48" t="str">
            <v xml:space="preserve">Sony Xperia M - fialový </v>
          </cell>
          <cell r="C48">
            <v>3000</v>
          </cell>
        </row>
        <row r="49">
          <cell r="A49">
            <v>201480</v>
          </cell>
          <cell r="B49" t="str">
            <v>Samsung S7710 Galaxy Xcover 2 - připravujeme</v>
          </cell>
          <cell r="C49">
            <v>3000</v>
          </cell>
        </row>
        <row r="50">
          <cell r="A50">
            <v>500620</v>
          </cell>
          <cell r="B50" t="str">
            <v>HTC Desire 500 - bílý</v>
          </cell>
          <cell r="C50">
            <v>3000</v>
          </cell>
        </row>
        <row r="51">
          <cell r="A51">
            <v>500630</v>
          </cell>
          <cell r="B51" t="str">
            <v>HTC Desire 500 - černý</v>
          </cell>
          <cell r="C51">
            <v>3000</v>
          </cell>
        </row>
        <row r="52">
          <cell r="A52">
            <v>31100</v>
          </cell>
          <cell r="B52" t="str">
            <v xml:space="preserve">Sony Xperia Go </v>
          </cell>
          <cell r="C52">
            <v>3000</v>
          </cell>
        </row>
        <row r="53">
          <cell r="A53">
            <v>201300</v>
          </cell>
          <cell r="B53" t="str">
            <v>Sam I8190N Galaxy S III Mini - modrý</v>
          </cell>
          <cell r="C53">
            <v>3000</v>
          </cell>
        </row>
        <row r="54">
          <cell r="A54">
            <v>201310</v>
          </cell>
          <cell r="B54" t="str">
            <v>Sam I8190N Galaxy S III Mini - červený</v>
          </cell>
          <cell r="C54">
            <v>3000</v>
          </cell>
        </row>
        <row r="55">
          <cell r="A55">
            <v>400490</v>
          </cell>
          <cell r="B55" t="str">
            <v xml:space="preserve">LG P700 Optimus L7  - bílý </v>
          </cell>
          <cell r="C55">
            <v>3000</v>
          </cell>
        </row>
        <row r="56">
          <cell r="A56">
            <v>500570</v>
          </cell>
          <cell r="B56" t="str">
            <v>HTC Windows Phone 8S - doprodej</v>
          </cell>
          <cell r="C56">
            <v>3000</v>
          </cell>
        </row>
        <row r="57">
          <cell r="A57">
            <v>31190</v>
          </cell>
          <cell r="B57" t="str">
            <v>Sony Xperia L</v>
          </cell>
          <cell r="C57">
            <v>3000</v>
          </cell>
        </row>
        <row r="58">
          <cell r="A58">
            <v>71030</v>
          </cell>
          <cell r="B58" t="str">
            <v>BlackBerry 9790 - černý</v>
          </cell>
          <cell r="C58">
            <v>5000</v>
          </cell>
        </row>
        <row r="59">
          <cell r="A59">
            <v>31080</v>
          </cell>
          <cell r="B59" t="str">
            <v>Sony Xperia P - doprodej</v>
          </cell>
          <cell r="C59">
            <v>5000</v>
          </cell>
        </row>
        <row r="60">
          <cell r="A60">
            <v>500580</v>
          </cell>
          <cell r="B60" t="str">
            <v>HTC ONE SV - doprodej</v>
          </cell>
          <cell r="C60">
            <v>5000</v>
          </cell>
        </row>
        <row r="61">
          <cell r="A61">
            <v>201410</v>
          </cell>
          <cell r="B61" t="str">
            <v>Samsung I9195 Galaxy S4 mini - černý</v>
          </cell>
          <cell r="C61">
            <v>5000</v>
          </cell>
        </row>
        <row r="62">
          <cell r="A62">
            <v>201430</v>
          </cell>
          <cell r="B62" t="str">
            <v>Samsung I9195 Galaxy S4 mini - červený - novinka</v>
          </cell>
          <cell r="C62">
            <v>5000</v>
          </cell>
        </row>
        <row r="63">
          <cell r="A63">
            <v>201450</v>
          </cell>
          <cell r="B63" t="str">
            <v>Samsung I9195 Galaxy S4 mini - fialový - připravujeme</v>
          </cell>
          <cell r="C63">
            <v>5000</v>
          </cell>
        </row>
        <row r="64">
          <cell r="A64">
            <v>201140</v>
          </cell>
          <cell r="B64" t="str">
            <v>Samsung I9300 Galaxy S III - bilý</v>
          </cell>
          <cell r="C64">
            <v>5000</v>
          </cell>
        </row>
        <row r="65">
          <cell r="A65">
            <v>201220</v>
          </cell>
          <cell r="B65" t="str">
            <v xml:space="preserve">Samsung I9300 Galaxy S III - šedý titan </v>
          </cell>
          <cell r="C65">
            <v>5000</v>
          </cell>
        </row>
        <row r="66">
          <cell r="A66">
            <v>72070</v>
          </cell>
          <cell r="B66" t="str">
            <v>Huwei Ascend P6 - černý</v>
          </cell>
          <cell r="C66">
            <v>5000</v>
          </cell>
        </row>
        <row r="67">
          <cell r="A67">
            <v>72080</v>
          </cell>
          <cell r="B67" t="str">
            <v>Huwei Ascend P6 - bílý</v>
          </cell>
          <cell r="C67">
            <v>5000</v>
          </cell>
        </row>
        <row r="68">
          <cell r="A68">
            <v>500760</v>
          </cell>
          <cell r="B68" t="str">
            <v>Iphone 4 - 8GB - černý</v>
          </cell>
          <cell r="C68">
            <v>5000</v>
          </cell>
          <cell r="D68" t="str">
            <v>existující zákazníci</v>
          </cell>
        </row>
        <row r="69">
          <cell r="A69">
            <v>500970</v>
          </cell>
          <cell r="B69" t="str">
            <v>Iphone 4S - 8GB - černý</v>
          </cell>
          <cell r="C69">
            <v>5000</v>
          </cell>
          <cell r="D69" t="str">
            <v>existující zákazníci</v>
          </cell>
        </row>
        <row r="70">
          <cell r="A70">
            <v>500530</v>
          </cell>
          <cell r="B70" t="str">
            <v>HTC One S - doprodej</v>
          </cell>
          <cell r="C70">
            <v>5000</v>
          </cell>
        </row>
        <row r="71">
          <cell r="A71">
            <v>400510</v>
          </cell>
          <cell r="B71" t="str">
            <v>LG P880 Optimus 4xHD</v>
          </cell>
          <cell r="C71">
            <v>5000</v>
          </cell>
        </row>
        <row r="72">
          <cell r="A72">
            <v>101070</v>
          </cell>
          <cell r="B72" t="str">
            <v>Nokia E7-00 - doprodej</v>
          </cell>
          <cell r="C72">
            <v>5000</v>
          </cell>
        </row>
        <row r="73">
          <cell r="A73">
            <v>201490</v>
          </cell>
          <cell r="B73" t="str">
            <v>Samsung Galaxy S4 Zoom - připravujeme</v>
          </cell>
          <cell r="C73">
            <v>5000</v>
          </cell>
        </row>
        <row r="74">
          <cell r="A74">
            <v>31070</v>
          </cell>
          <cell r="B74" t="str">
            <v>Sony Xperia S - doprodej</v>
          </cell>
          <cell r="C74">
            <v>5000</v>
          </cell>
        </row>
        <row r="75">
          <cell r="A75">
            <v>101240</v>
          </cell>
          <cell r="B75" t="str">
            <v xml:space="preserve">Nokia Lumia 820 </v>
          </cell>
          <cell r="C75">
            <v>5000</v>
          </cell>
        </row>
        <row r="76">
          <cell r="A76">
            <v>101280</v>
          </cell>
          <cell r="B76" t="str">
            <v>Nokia Lumia 925 - připravujeme</v>
          </cell>
          <cell r="C76">
            <v>5000</v>
          </cell>
        </row>
        <row r="77">
          <cell r="A77">
            <v>201230</v>
          </cell>
          <cell r="B77" t="str">
            <v>Samsung N7100 Galaxy Note II</v>
          </cell>
          <cell r="C77">
            <v>5000</v>
          </cell>
        </row>
        <row r="78">
          <cell r="A78">
            <v>71060</v>
          </cell>
          <cell r="B78" t="str">
            <v xml:space="preserve">BlackBerry Z10 </v>
          </cell>
          <cell r="C78">
            <v>7000</v>
          </cell>
        </row>
        <row r="79">
          <cell r="A79">
            <v>400540</v>
          </cell>
          <cell r="B79" t="str">
            <v>LG G2 D802 - novinka</v>
          </cell>
          <cell r="C79">
            <v>7000</v>
          </cell>
        </row>
        <row r="80">
          <cell r="A80">
            <v>71070</v>
          </cell>
          <cell r="B80" t="str">
            <v xml:space="preserve">Blackberry Q10 </v>
          </cell>
          <cell r="C80">
            <v>7000</v>
          </cell>
        </row>
        <row r="81">
          <cell r="A81">
            <v>201370</v>
          </cell>
          <cell r="B81" t="str">
            <v xml:space="preserve">Samsung I9505 Galaxy S4 - černý </v>
          </cell>
          <cell r="C81">
            <v>7000</v>
          </cell>
          <cell r="D81" t="str">
            <v>existující zákazníci</v>
          </cell>
        </row>
        <row r="82">
          <cell r="A82">
            <v>201380</v>
          </cell>
          <cell r="B82" t="str">
            <v xml:space="preserve">Samsung I9505 Galaxy S4 - bílý </v>
          </cell>
          <cell r="C82">
            <v>7000</v>
          </cell>
          <cell r="D82" t="str">
            <v>existující zákazníci</v>
          </cell>
        </row>
        <row r="83">
          <cell r="A83">
            <v>201460</v>
          </cell>
          <cell r="B83" t="str">
            <v xml:space="preserve">Samsung I9505 Galaxy S4 - červený </v>
          </cell>
          <cell r="C83">
            <v>7000</v>
          </cell>
          <cell r="D83" t="str">
            <v>existující zákazníci</v>
          </cell>
        </row>
        <row r="84">
          <cell r="A84">
            <v>201470</v>
          </cell>
          <cell r="B84" t="str">
            <v xml:space="preserve">Samsung I9505 Galaxy S4 - modrý </v>
          </cell>
          <cell r="C84">
            <v>7000</v>
          </cell>
          <cell r="D84" t="str">
            <v>existující zákazníci</v>
          </cell>
        </row>
        <row r="85">
          <cell r="A85">
            <v>500790</v>
          </cell>
          <cell r="B85" t="str">
            <v xml:space="preserve">iPhone 4S - 16GB - černý </v>
          </cell>
          <cell r="C85">
            <v>7000</v>
          </cell>
          <cell r="D85" t="str">
            <v>existující zákazníci</v>
          </cell>
        </row>
        <row r="86">
          <cell r="A86">
            <v>500590</v>
          </cell>
          <cell r="B86" t="str">
            <v>HTC One</v>
          </cell>
          <cell r="C86">
            <v>7000</v>
          </cell>
          <cell r="D86" t="str">
            <v>existující zákazníci</v>
          </cell>
        </row>
        <row r="87">
          <cell r="A87">
            <v>31150</v>
          </cell>
          <cell r="B87" t="str">
            <v>Sony Xperia Z</v>
          </cell>
          <cell r="C87">
            <v>7000</v>
          </cell>
          <cell r="D87" t="str">
            <v>existující zákazníci</v>
          </cell>
        </row>
        <row r="88">
          <cell r="A88">
            <v>31230</v>
          </cell>
          <cell r="B88" t="str">
            <v>Sony Xperia Z1 - černý - připravujeme</v>
          </cell>
          <cell r="C88">
            <v>10000</v>
          </cell>
          <cell r="D88" t="str">
            <v>existující zákazníci</v>
          </cell>
        </row>
        <row r="89">
          <cell r="A89">
            <v>31240</v>
          </cell>
          <cell r="B89" t="str">
            <v>Sony Xperia Z1 - bílý - připravujeme</v>
          </cell>
          <cell r="C89">
            <v>10000</v>
          </cell>
          <cell r="D89" t="str">
            <v>existující zákazníci</v>
          </cell>
        </row>
        <row r="90">
          <cell r="A90">
            <v>201500</v>
          </cell>
          <cell r="B90" t="str">
            <v>Samsung N9005 Galaxy Note 3 - připravujeme</v>
          </cell>
          <cell r="C90">
            <v>10000</v>
          </cell>
        </row>
        <row r="91">
          <cell r="A91">
            <v>101290</v>
          </cell>
          <cell r="B91" t="str">
            <v>Nokia Lumia 1020 černý - připravujeme</v>
          </cell>
          <cell r="C91">
            <v>10000</v>
          </cell>
        </row>
        <row r="92">
          <cell r="A92">
            <v>500880</v>
          </cell>
          <cell r="B92" t="str">
            <v>Iphone 5 - 16GB - černý</v>
          </cell>
          <cell r="C92">
            <v>10000</v>
          </cell>
          <cell r="D92" t="str">
            <v>existující zákazníci</v>
          </cell>
        </row>
        <row r="93">
          <cell r="A93">
            <v>500870</v>
          </cell>
          <cell r="B93" t="str">
            <v>Iphone 5 - 16GB - bilý</v>
          </cell>
          <cell r="C93">
            <v>10000</v>
          </cell>
          <cell r="D93" t="str">
            <v>existující zákazníci</v>
          </cell>
        </row>
        <row r="94">
          <cell r="A94">
            <v>500900</v>
          </cell>
          <cell r="B94" t="str">
            <v>Iphone 5 - 32GB - černý</v>
          </cell>
          <cell r="C94">
            <v>12000</v>
          </cell>
          <cell r="D94" t="str">
            <v>existující zákazníci</v>
          </cell>
        </row>
        <row r="95">
          <cell r="A95">
            <v>500890</v>
          </cell>
          <cell r="B95" t="str">
            <v>Iphone 5 - 32GB - bilý</v>
          </cell>
          <cell r="C95">
            <v>12000</v>
          </cell>
          <cell r="D95" t="str">
            <v>existující zákazníci</v>
          </cell>
        </row>
        <row r="96">
          <cell r="A96">
            <v>500800</v>
          </cell>
          <cell r="B96" t="str">
            <v>iPhone 4S - 64GB - černý</v>
          </cell>
          <cell r="C96">
            <v>12000</v>
          </cell>
          <cell r="D96" t="str">
            <v>existující zákazníci</v>
          </cell>
        </row>
        <row r="97">
          <cell r="A97">
            <v>500920</v>
          </cell>
          <cell r="B97" t="str">
            <v>Iphone 5 - 64GB - černý</v>
          </cell>
          <cell r="C97">
            <v>12000</v>
          </cell>
          <cell r="D97" t="str">
            <v>existující zákazníci</v>
          </cell>
        </row>
        <row r="98">
          <cell r="A98">
            <v>500910</v>
          </cell>
          <cell r="B98" t="str">
            <v>Iphone 5 - 64GB - bílý</v>
          </cell>
          <cell r="C98">
            <v>12000</v>
          </cell>
          <cell r="D98" t="str">
            <v>existující zákazníci</v>
          </cell>
        </row>
        <row r="100">
          <cell r="A100">
            <v>70940</v>
          </cell>
          <cell r="B100" t="str">
            <v xml:space="preserve"> 3G modem/Wi-Fi router ZTE MF60 - Black</v>
          </cell>
          <cell r="C100">
            <v>500</v>
          </cell>
        </row>
        <row r="101">
          <cell r="A101">
            <v>72000</v>
          </cell>
          <cell r="B101" t="str">
            <v xml:space="preserve"> USB modem HUAWEI E372 - White</v>
          </cell>
          <cell r="C101">
            <v>500</v>
          </cell>
        </row>
        <row r="102">
          <cell r="A102">
            <v>810010</v>
          </cell>
          <cell r="B102" t="str">
            <v>CPA GPS Locator T300</v>
          </cell>
          <cell r="C102">
            <v>500</v>
          </cell>
        </row>
        <row r="103">
          <cell r="A103">
            <v>72060</v>
          </cell>
          <cell r="B103" t="str">
            <v xml:space="preserve"> USB modem HUAWEI E3276 - White</v>
          </cell>
          <cell r="C103">
            <v>500</v>
          </cell>
        </row>
        <row r="104">
          <cell r="A104">
            <v>72020</v>
          </cell>
          <cell r="B104" t="str">
            <v xml:space="preserve"> USB modem HUAWEI E398 - White</v>
          </cell>
          <cell r="C104">
            <v>3000</v>
          </cell>
        </row>
        <row r="105">
          <cell r="A105">
            <v>70870</v>
          </cell>
          <cell r="B105" t="str">
            <v xml:space="preserve"> Stolní 3G modem/WiFi router Huawei B970b</v>
          </cell>
          <cell r="C105">
            <v>3000</v>
          </cell>
        </row>
        <row r="106">
          <cell r="A106">
            <v>72010</v>
          </cell>
          <cell r="B106" t="str">
            <v xml:space="preserve"> Stolní 3G modem/Wi-Fi router HUAWEI B683</v>
          </cell>
          <cell r="C106">
            <v>3000</v>
          </cell>
        </row>
        <row r="107">
          <cell r="A107">
            <v>820010</v>
          </cell>
          <cell r="B107" t="str">
            <v>Prestigio MultiPad 2 ULTRA DUO 8.0 3G</v>
          </cell>
          <cell r="C107">
            <v>3000</v>
          </cell>
        </row>
        <row r="108">
          <cell r="A108">
            <v>820020</v>
          </cell>
          <cell r="B108" t="str">
            <v>Prestigio MultiPad 2 ULTRA DUO 8.0 3G</v>
          </cell>
          <cell r="C108">
            <v>3000</v>
          </cell>
        </row>
        <row r="109">
          <cell r="A109">
            <v>820030</v>
          </cell>
          <cell r="B109" t="str">
            <v>Prestigio MultiPad 4 ULTRA QUAD 8.0 3G</v>
          </cell>
          <cell r="C109">
            <v>3000</v>
          </cell>
        </row>
        <row r="110">
          <cell r="A110">
            <v>820040</v>
          </cell>
          <cell r="B110" t="str">
            <v>Prestigio MultiPad 4 ULTRA QUAD 8.0 3G</v>
          </cell>
          <cell r="C110">
            <v>3000</v>
          </cell>
        </row>
        <row r="111">
          <cell r="A111">
            <v>72040</v>
          </cell>
          <cell r="B111" t="str">
            <v xml:space="preserve"> HUAWEI MediaPad 7 Lite - Silk Silver</v>
          </cell>
          <cell r="C111">
            <v>3000</v>
          </cell>
        </row>
        <row r="112">
          <cell r="A112">
            <v>800530</v>
          </cell>
          <cell r="B112" t="str">
            <v xml:space="preserve"> Lenovo IdeaPad S100 - Black</v>
          </cell>
          <cell r="C112">
            <v>3000</v>
          </cell>
        </row>
        <row r="113">
          <cell r="A113">
            <v>800570</v>
          </cell>
          <cell r="B113" t="str">
            <v xml:space="preserve"> Lenovo IdeaPad S110 - Black</v>
          </cell>
          <cell r="C113">
            <v>5000</v>
          </cell>
        </row>
        <row r="114">
          <cell r="A114">
            <v>201160</v>
          </cell>
          <cell r="B114" t="str">
            <v xml:space="preserve"> Samsung P5100 Galaxy Tab2 10.1-Tit.Silv.</v>
          </cell>
          <cell r="C114">
            <v>5000</v>
          </cell>
        </row>
        <row r="115">
          <cell r="A115">
            <v>800560</v>
          </cell>
          <cell r="B115" t="str">
            <v xml:space="preserve"> Acer Aspire One 725 - Black</v>
          </cell>
          <cell r="C115">
            <v>5000</v>
          </cell>
        </row>
        <row r="116">
          <cell r="A116">
            <v>800610</v>
          </cell>
          <cell r="B116" t="str">
            <v xml:space="preserve"> Acer Aspire 725 W8 - Black</v>
          </cell>
          <cell r="C116">
            <v>5000</v>
          </cell>
        </row>
        <row r="117">
          <cell r="A117">
            <v>201400</v>
          </cell>
          <cell r="B117" t="str">
            <v>Sam P5200 Galaxy Tab 3 10.1 - novinka</v>
          </cell>
          <cell r="C117">
            <v>5000</v>
          </cell>
        </row>
        <row r="118">
          <cell r="A118">
            <v>800580</v>
          </cell>
          <cell r="B118" t="str">
            <v xml:space="preserve"> HP ProBook 4535s - Brash Aluminium</v>
          </cell>
          <cell r="C118">
            <v>7000</v>
          </cell>
        </row>
        <row r="119">
          <cell r="A119">
            <v>800590</v>
          </cell>
          <cell r="B119" t="str">
            <v xml:space="preserve"> HP ProBook 4540s - Brash Aluminium</v>
          </cell>
          <cell r="C119">
            <v>7000</v>
          </cell>
        </row>
        <row r="120">
          <cell r="A120">
            <v>201250</v>
          </cell>
          <cell r="B120" t="str">
            <v xml:space="preserve"> Samsung N8000 Galaxy Note 10.1PearlWhite</v>
          </cell>
          <cell r="C120">
            <v>7000</v>
          </cell>
        </row>
        <row r="121">
          <cell r="A121">
            <v>800520</v>
          </cell>
          <cell r="B121" t="str">
            <v xml:space="preserve"> HP ProBook 4530s - Brash Aluminium</v>
          </cell>
          <cell r="C121">
            <v>7000</v>
          </cell>
        </row>
        <row r="122">
          <cell r="A122">
            <v>31180</v>
          </cell>
          <cell r="B122" t="str">
            <v xml:space="preserve"> Sony Xperia Tablet Z - Black</v>
          </cell>
          <cell r="C122">
            <v>10000</v>
          </cell>
        </row>
        <row r="123">
          <cell r="A123">
            <v>31200</v>
          </cell>
          <cell r="B123" t="str">
            <v>Sony Xperia Tablet Z - bílý</v>
          </cell>
          <cell r="C123">
            <v>10000</v>
          </cell>
        </row>
        <row r="124">
          <cell r="A124">
            <v>800620</v>
          </cell>
          <cell r="B124" t="str">
            <v xml:space="preserve"> Acer Aspire M5-481PT-Titanium-Silver Alu</v>
          </cell>
          <cell r="C124">
            <v>12000</v>
          </cell>
        </row>
        <row r="125">
          <cell r="A125">
            <v>201280</v>
          </cell>
          <cell r="B125" t="str">
            <v xml:space="preserve"> Samsung ATIV Smart PC XE500T1C - Blue</v>
          </cell>
          <cell r="C125">
            <v>12000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ce vse "/>
      <sheetName val="Sheet1"/>
      <sheetName val="telefony"/>
      <sheetName val="a data"/>
      <sheetName val="a tel dealer"/>
      <sheetName val="A data dealers"/>
      <sheetName val="Sheet2"/>
      <sheetName val="Sheet3"/>
      <sheetName val="shopy"/>
      <sheetName val="d shopy"/>
      <sheetName val="a le tel"/>
      <sheetName val="a le data"/>
      <sheetName val="a sme t"/>
      <sheetName val="a sme d"/>
      <sheetName val="a sme t 2"/>
      <sheetName val="a sme d 2"/>
    </sheetNames>
    <sheetDataSet>
      <sheetData sheetId="0"/>
      <sheetData sheetId="1">
        <row r="1">
          <cell r="A1">
            <v>110070</v>
          </cell>
          <cell r="B1" t="str">
            <v>ALCATEL ONE TOUCH 2001X - doprodej</v>
          </cell>
        </row>
        <row r="2">
          <cell r="A2">
            <v>110120</v>
          </cell>
          <cell r="B2" t="str">
            <v>Alcatel OT 2004C - doprodej</v>
          </cell>
        </row>
        <row r="3">
          <cell r="A3">
            <v>110160</v>
          </cell>
          <cell r="B3" t="str">
            <v>Alcatel 20.08 - Černostříbrný</v>
          </cell>
        </row>
        <row r="4">
          <cell r="A4">
            <v>110150</v>
          </cell>
          <cell r="B4" t="str">
            <v>Alcatel Pixi 4 (5) 4G - černý</v>
          </cell>
        </row>
        <row r="5">
          <cell r="A5">
            <v>110130</v>
          </cell>
          <cell r="B5" t="str">
            <v>Alcatel ONETOUCH 2007X - doprodej</v>
          </cell>
        </row>
        <row r="6">
          <cell r="A6">
            <v>500990</v>
          </cell>
          <cell r="B6" t="str">
            <v>iPhone 5S - 16GB - stříbrný</v>
          </cell>
          <cell r="C6">
            <v>6653.7190082644629</v>
          </cell>
          <cell r="D6">
            <v>8051</v>
          </cell>
        </row>
        <row r="7">
          <cell r="A7">
            <v>501420</v>
          </cell>
          <cell r="B7" t="str">
            <v xml:space="preserve">iPhone SE 16GB - Šedý </v>
          </cell>
          <cell r="C7">
            <v>9751.2396694214876</v>
          </cell>
          <cell r="D7">
            <v>11799</v>
          </cell>
        </row>
        <row r="8">
          <cell r="A8">
            <v>501421</v>
          </cell>
          <cell r="B8" t="str">
            <v xml:space="preserve">iPhone SE 16GB - Zlatý </v>
          </cell>
          <cell r="C8">
            <v>9751.2396694214876</v>
          </cell>
          <cell r="D8">
            <v>11799</v>
          </cell>
          <cell r="E8" t="str">
            <v>ano</v>
          </cell>
        </row>
        <row r="9">
          <cell r="A9">
            <v>501422</v>
          </cell>
          <cell r="B9" t="str">
            <v xml:space="preserve">iPhone SE 16GB - Růžově zlatý </v>
          </cell>
          <cell r="C9">
            <v>9751.2396694214876</v>
          </cell>
          <cell r="D9">
            <v>11799</v>
          </cell>
        </row>
        <row r="10">
          <cell r="A10">
            <v>501430</v>
          </cell>
          <cell r="B10" t="str">
            <v xml:space="preserve">iPhone SE 64GB - Šedý </v>
          </cell>
          <cell r="C10">
            <v>10990.909090909092</v>
          </cell>
          <cell r="D10">
            <v>13299</v>
          </cell>
        </row>
        <row r="11">
          <cell r="A11">
            <v>501431</v>
          </cell>
          <cell r="B11" t="str">
            <v xml:space="preserve">iPhone SE 64GB - Stříbrný </v>
          </cell>
          <cell r="C11">
            <v>10990.909090909092</v>
          </cell>
          <cell r="D11">
            <v>13299</v>
          </cell>
        </row>
        <row r="12">
          <cell r="A12">
            <v>501432</v>
          </cell>
          <cell r="B12" t="str">
            <v xml:space="preserve">iPhone SE 64GB - Zlatý </v>
          </cell>
          <cell r="C12">
            <v>10990.909090909092</v>
          </cell>
          <cell r="D12">
            <v>13299</v>
          </cell>
        </row>
        <row r="13">
          <cell r="A13">
            <v>501280</v>
          </cell>
          <cell r="B13" t="str">
            <v>iPhone 6 Plus 128GB - šedý- doprodej</v>
          </cell>
          <cell r="C13">
            <v>19007.438016528926</v>
          </cell>
          <cell r="D13">
            <v>22999</v>
          </cell>
        </row>
        <row r="14">
          <cell r="A14">
            <v>501350</v>
          </cell>
          <cell r="B14" t="str">
            <v>iPhone 6s 16GB - šedý</v>
          </cell>
          <cell r="C14">
            <v>13635.537190082645</v>
          </cell>
          <cell r="D14">
            <v>16499</v>
          </cell>
        </row>
        <row r="15">
          <cell r="A15">
            <v>501351</v>
          </cell>
          <cell r="B15" t="str">
            <v>iPhone 6s 16GB - stříbrný</v>
          </cell>
          <cell r="C15">
            <v>13635.537190082645</v>
          </cell>
          <cell r="D15">
            <v>16499</v>
          </cell>
        </row>
        <row r="16">
          <cell r="A16">
            <v>501352</v>
          </cell>
          <cell r="B16" t="str">
            <v>iPhone 6s 16GB - růžově zlatá</v>
          </cell>
          <cell r="C16">
            <v>13635.537190082645</v>
          </cell>
          <cell r="D16">
            <v>16499</v>
          </cell>
        </row>
        <row r="17">
          <cell r="A17">
            <v>501500</v>
          </cell>
          <cell r="B17" t="str">
            <v>iPhone 6s 32GB - šedý</v>
          </cell>
          <cell r="C17">
            <v>13800.826446280993</v>
          </cell>
          <cell r="D17">
            <v>16699</v>
          </cell>
        </row>
        <row r="18">
          <cell r="A18">
            <v>501360</v>
          </cell>
          <cell r="B18" t="str">
            <v>iPhone 6s 64GB - šedý - doprodej</v>
          </cell>
          <cell r="C18">
            <v>16197.520661157025</v>
          </cell>
          <cell r="D18">
            <v>19599</v>
          </cell>
        </row>
        <row r="19">
          <cell r="A19">
            <v>501362</v>
          </cell>
          <cell r="B19" t="str">
            <v>iPhone 6s 64GB - zlatý</v>
          </cell>
          <cell r="C19">
            <v>16197.520661157025</v>
          </cell>
          <cell r="D19">
            <v>19599</v>
          </cell>
        </row>
        <row r="20">
          <cell r="A20">
            <v>501363</v>
          </cell>
          <cell r="B20" t="str">
            <v>iPhone 6s 64GB - růžově zlatá</v>
          </cell>
          <cell r="C20">
            <v>16197.520661157025</v>
          </cell>
          <cell r="D20">
            <v>19599</v>
          </cell>
          <cell r="E20" t="str">
            <v>ano</v>
          </cell>
        </row>
        <row r="21">
          <cell r="A21">
            <v>501370</v>
          </cell>
          <cell r="B21" t="str">
            <v>iPhone 6s 128GB - šedý</v>
          </cell>
          <cell r="C21">
            <v>18180.991735537191</v>
          </cell>
          <cell r="D21">
            <v>21999</v>
          </cell>
        </row>
        <row r="22">
          <cell r="A22">
            <v>501380</v>
          </cell>
          <cell r="B22" t="str">
            <v>iPhone 6s Plus 64GB - šedý - doprodej</v>
          </cell>
          <cell r="C22">
            <v>19007.438016528926</v>
          </cell>
          <cell r="D22">
            <v>22999</v>
          </cell>
        </row>
        <row r="23">
          <cell r="A23">
            <v>501390</v>
          </cell>
          <cell r="B23" t="str">
            <v>iPhone 6s Plus 128GB - šedý</v>
          </cell>
          <cell r="C23">
            <v>20660.330578512396</v>
          </cell>
          <cell r="D23">
            <v>24999</v>
          </cell>
          <cell r="E23" t="str">
            <v>ano</v>
          </cell>
        </row>
        <row r="24">
          <cell r="A24">
            <v>501460</v>
          </cell>
          <cell r="B24" t="str">
            <v>iPhone 7 32GB - černý</v>
          </cell>
          <cell r="C24">
            <v>16157.851239669422</v>
          </cell>
          <cell r="D24">
            <v>19551</v>
          </cell>
          <cell r="E24" t="str">
            <v>ano</v>
          </cell>
        </row>
        <row r="25">
          <cell r="A25">
            <v>501461</v>
          </cell>
          <cell r="B25" t="str">
            <v>iPhone 7 32GB - růžově zlatý</v>
          </cell>
          <cell r="C25">
            <v>16157.851239669422</v>
          </cell>
          <cell r="D25">
            <v>19551</v>
          </cell>
        </row>
        <row r="26">
          <cell r="A26">
            <v>501462</v>
          </cell>
          <cell r="B26" t="str">
            <v>iPhone 7 32GB - stříbrný</v>
          </cell>
          <cell r="C26">
            <v>16157.851239669422</v>
          </cell>
          <cell r="D26">
            <v>19551</v>
          </cell>
        </row>
        <row r="27">
          <cell r="A27">
            <v>501470</v>
          </cell>
          <cell r="B27" t="str">
            <v>iPhone 7 128GB - stříbrný</v>
          </cell>
          <cell r="C27">
            <v>18058.677685950413</v>
          </cell>
          <cell r="D27">
            <v>21851</v>
          </cell>
        </row>
        <row r="28">
          <cell r="A28">
            <v>501471</v>
          </cell>
          <cell r="B28" t="str">
            <v>iPhone 7 128GB - temně černý</v>
          </cell>
          <cell r="C28">
            <v>18058.677685950413</v>
          </cell>
          <cell r="D28">
            <v>21851</v>
          </cell>
        </row>
        <row r="29">
          <cell r="A29">
            <v>501472</v>
          </cell>
          <cell r="B29" t="str">
            <v>iPhone 7 128GB - zlatý</v>
          </cell>
          <cell r="C29">
            <v>18058.677685950413</v>
          </cell>
          <cell r="D29">
            <v>21851</v>
          </cell>
        </row>
        <row r="30">
          <cell r="A30">
            <v>501480</v>
          </cell>
          <cell r="B30" t="str">
            <v>iPhone 7 256GB - temně černý</v>
          </cell>
          <cell r="C30">
            <v>20660.330578512396</v>
          </cell>
          <cell r="D30">
            <v>24999</v>
          </cell>
          <cell r="E30" t="str">
            <v>ano</v>
          </cell>
        </row>
        <row r="31">
          <cell r="A31">
            <v>501490</v>
          </cell>
          <cell r="B31" t="str">
            <v>iPhone 7 Plus 128G - černý</v>
          </cell>
          <cell r="C31">
            <v>20909.917355371901</v>
          </cell>
          <cell r="D31">
            <v>25301</v>
          </cell>
        </row>
        <row r="32">
          <cell r="A32">
            <v>501510</v>
          </cell>
          <cell r="B32" t="str">
            <v>iPhone 7 Plus 256G - temně černý</v>
          </cell>
          <cell r="C32">
            <v>24048.760330578512</v>
          </cell>
          <cell r="D32">
            <v>29099</v>
          </cell>
          <cell r="E32" t="str">
            <v>ano</v>
          </cell>
        </row>
        <row r="33">
          <cell r="A33">
            <v>71160</v>
          </cell>
          <cell r="B33" t="str">
            <v>BlackBerry Leap - šedý</v>
          </cell>
          <cell r="E33" t="str">
            <v>ano</v>
          </cell>
        </row>
        <row r="34">
          <cell r="A34">
            <v>300820</v>
          </cell>
          <cell r="B34" t="str">
            <v xml:space="preserve">CAT B30 </v>
          </cell>
          <cell r="E34" t="str">
            <v>ano</v>
          </cell>
        </row>
        <row r="35">
          <cell r="A35">
            <v>300750</v>
          </cell>
          <cell r="B35" t="str">
            <v xml:space="preserve">CAT S30 </v>
          </cell>
        </row>
        <row r="36">
          <cell r="A36">
            <v>300690</v>
          </cell>
          <cell r="B36" t="str">
            <v xml:space="preserve">CAT S40 </v>
          </cell>
        </row>
        <row r="37">
          <cell r="A37">
            <v>300780</v>
          </cell>
          <cell r="B37" t="str">
            <v>CAT S60</v>
          </cell>
          <cell r="E37" t="str">
            <v>ano</v>
          </cell>
        </row>
        <row r="38">
          <cell r="A38">
            <v>300550</v>
          </cell>
          <cell r="B38" t="str">
            <v>CPA Halo 6i - doprodej</v>
          </cell>
        </row>
        <row r="39">
          <cell r="A39">
            <v>300680</v>
          </cell>
          <cell r="B39" t="str">
            <v>CPA Halo 11 - černý</v>
          </cell>
        </row>
        <row r="40">
          <cell r="A40">
            <v>300681</v>
          </cell>
          <cell r="B40" t="str">
            <v>CPA Halo 11 - červený</v>
          </cell>
        </row>
        <row r="41">
          <cell r="A41">
            <v>300560</v>
          </cell>
          <cell r="B41" t="str">
            <v>CPA Halo X - doprodej</v>
          </cell>
        </row>
        <row r="42">
          <cell r="A42">
            <v>300830</v>
          </cell>
          <cell r="B42" t="str">
            <v>myPhone Hammer Energy - novinka</v>
          </cell>
        </row>
        <row r="43">
          <cell r="A43">
            <v>300790</v>
          </cell>
          <cell r="B43" t="str">
            <v>Coolpad Modena 2</v>
          </cell>
        </row>
        <row r="44">
          <cell r="A44">
            <v>300740</v>
          </cell>
          <cell r="B44" t="str">
            <v>Coolpad Porto S</v>
          </cell>
        </row>
        <row r="45">
          <cell r="A45">
            <v>300730</v>
          </cell>
          <cell r="B45" t="str">
            <v>Honor 5X - zlatý</v>
          </cell>
        </row>
        <row r="46">
          <cell r="A46">
            <v>300731</v>
          </cell>
          <cell r="B46" t="str">
            <v>Honor 5X - šedý</v>
          </cell>
          <cell r="E46" t="str">
            <v>ano</v>
          </cell>
        </row>
        <row r="47">
          <cell r="A47">
            <v>500640</v>
          </cell>
          <cell r="B47" t="str">
            <v>HTC Desire 310 - doprodej</v>
          </cell>
        </row>
        <row r="48">
          <cell r="A48">
            <v>510000</v>
          </cell>
          <cell r="B48" t="str">
            <v>HTC Desire 510 - bílý</v>
          </cell>
        </row>
        <row r="49">
          <cell r="A49">
            <v>500670</v>
          </cell>
          <cell r="B49" t="str">
            <v>HTC Desire 510 - šedý - doprodej</v>
          </cell>
        </row>
        <row r="50">
          <cell r="A50">
            <v>500620</v>
          </cell>
          <cell r="B50" t="str">
            <v>HTC Desire 500 - bílý - doprodej</v>
          </cell>
        </row>
        <row r="51">
          <cell r="A51">
            <v>500680</v>
          </cell>
          <cell r="B51" t="str">
            <v>HTC Desire 620</v>
          </cell>
        </row>
        <row r="52">
          <cell r="A52">
            <v>510010</v>
          </cell>
          <cell r="B52" t="str">
            <v>HTC One mini 2</v>
          </cell>
        </row>
        <row r="53">
          <cell r="A53">
            <v>72390</v>
          </cell>
          <cell r="B53" t="str">
            <v xml:space="preserve">Huawei Y5 II - Bílý </v>
          </cell>
          <cell r="C53">
            <v>990.90909090909099</v>
          </cell>
          <cell r="D53">
            <v>1199</v>
          </cell>
        </row>
        <row r="54">
          <cell r="A54">
            <v>72391</v>
          </cell>
          <cell r="B54" t="str">
            <v xml:space="preserve">Huawei Y5 II - Zlatý </v>
          </cell>
          <cell r="C54">
            <v>990.90909090909099</v>
          </cell>
          <cell r="D54">
            <v>1199</v>
          </cell>
        </row>
        <row r="55">
          <cell r="A55">
            <v>72420</v>
          </cell>
          <cell r="B55" t="str">
            <v>Huawei Y6 II Compact - Černý</v>
          </cell>
          <cell r="C55">
            <v>1652.0661157024795</v>
          </cell>
          <cell r="D55">
            <v>1999</v>
          </cell>
        </row>
        <row r="56">
          <cell r="A56">
            <v>72281</v>
          </cell>
          <cell r="B56" t="str">
            <v>Huawei P8 Lite - černý</v>
          </cell>
          <cell r="C56">
            <v>2478.5123966942151</v>
          </cell>
          <cell r="D56">
            <v>2999</v>
          </cell>
        </row>
        <row r="57">
          <cell r="A57">
            <v>72280</v>
          </cell>
          <cell r="B57" t="str">
            <v>Huawei P8 Lite - bílý</v>
          </cell>
          <cell r="C57">
            <v>2478.5123966942151</v>
          </cell>
          <cell r="D57">
            <v>2999</v>
          </cell>
        </row>
        <row r="58">
          <cell r="A58">
            <v>72380</v>
          </cell>
          <cell r="B58" t="str">
            <v>Huawei P9 lite - bílý</v>
          </cell>
          <cell r="C58">
            <v>4131.4049586776864</v>
          </cell>
          <cell r="D58">
            <v>4999</v>
          </cell>
        </row>
        <row r="59">
          <cell r="A59">
            <v>72381</v>
          </cell>
          <cell r="B59" t="str">
            <v>Huawei P9 lite - šedý</v>
          </cell>
          <cell r="C59">
            <v>4131.4049586776864</v>
          </cell>
          <cell r="D59">
            <v>4999</v>
          </cell>
        </row>
        <row r="60">
          <cell r="A60">
            <v>72340</v>
          </cell>
          <cell r="B60" t="str">
            <v>Huawei GX8</v>
          </cell>
          <cell r="C60">
            <v>4957.8512396694214</v>
          </cell>
          <cell r="D60">
            <v>5999</v>
          </cell>
        </row>
        <row r="61">
          <cell r="A61">
            <v>72410</v>
          </cell>
          <cell r="B61" t="str">
            <v xml:space="preserve">Huawei Nova - zlatý </v>
          </cell>
          <cell r="C61">
            <v>6610.7438016528931</v>
          </cell>
          <cell r="D61">
            <v>7999</v>
          </cell>
        </row>
        <row r="62">
          <cell r="A62">
            <v>72290</v>
          </cell>
          <cell r="B62" t="str">
            <v>Huawei P8 - doprodej</v>
          </cell>
          <cell r="C62">
            <v>5784.2975206611573</v>
          </cell>
          <cell r="D62">
            <v>6999</v>
          </cell>
        </row>
        <row r="63">
          <cell r="A63">
            <v>72350</v>
          </cell>
          <cell r="B63" t="str">
            <v>Huawei Mate 8 - šedý</v>
          </cell>
          <cell r="C63">
            <v>11569.421487603306</v>
          </cell>
          <cell r="D63">
            <v>13999</v>
          </cell>
          <cell r="E63" t="str">
            <v>ano</v>
          </cell>
        </row>
        <row r="64">
          <cell r="A64">
            <v>72370</v>
          </cell>
          <cell r="B64" t="str">
            <v xml:space="preserve">Huawei P9 </v>
          </cell>
          <cell r="C64">
            <v>9751.2396694214876</v>
          </cell>
          <cell r="D64">
            <v>11799</v>
          </cell>
        </row>
        <row r="65">
          <cell r="A65">
            <v>72440</v>
          </cell>
          <cell r="B65" t="str">
            <v xml:space="preserve">Huawei Mate 9 </v>
          </cell>
          <cell r="C65">
            <v>14048.760330578512</v>
          </cell>
          <cell r="D65">
            <v>16999</v>
          </cell>
          <cell r="E65" t="str">
            <v>ano</v>
          </cell>
        </row>
        <row r="66">
          <cell r="A66">
            <v>300600</v>
          </cell>
          <cell r="B66" t="str">
            <v>Kazam Trooper 440L - doprodej</v>
          </cell>
          <cell r="C66">
            <v>951.23966942148763</v>
          </cell>
          <cell r="D66">
            <v>1151</v>
          </cell>
        </row>
        <row r="67">
          <cell r="A67">
            <v>300650</v>
          </cell>
          <cell r="B67" t="str">
            <v>Lenovo A2010-a</v>
          </cell>
        </row>
        <row r="68">
          <cell r="A68">
            <v>300660</v>
          </cell>
          <cell r="B68" t="str">
            <v>Lenovo A6010 - černý</v>
          </cell>
        </row>
        <row r="69">
          <cell r="A69">
            <v>300670</v>
          </cell>
          <cell r="B69" t="str">
            <v>Lenovo VIBE P1m - černý</v>
          </cell>
        </row>
        <row r="70">
          <cell r="A70">
            <v>400670</v>
          </cell>
          <cell r="B70" t="str">
            <v>LG Leon 4G LTE (H340n) - doprodej</v>
          </cell>
        </row>
        <row r="71">
          <cell r="A71">
            <v>400740</v>
          </cell>
          <cell r="B71" t="str">
            <v>LG K4 LTE (K120E) - Tmavomodrý</v>
          </cell>
        </row>
        <row r="72">
          <cell r="A72">
            <v>400750</v>
          </cell>
          <cell r="B72" t="str">
            <v>LG K8 LTE (K350n) - Tmavomodrý</v>
          </cell>
        </row>
        <row r="73">
          <cell r="A73">
            <v>400760</v>
          </cell>
          <cell r="B73" t="str">
            <v>LG K10 LTE (K420n) - Bílý</v>
          </cell>
        </row>
        <row r="74">
          <cell r="A74">
            <v>400780</v>
          </cell>
          <cell r="B74" t="str">
            <v>LG X screen (K500n)</v>
          </cell>
        </row>
        <row r="75">
          <cell r="A75">
            <v>400660</v>
          </cell>
          <cell r="B75" t="str">
            <v>LG Spirit 4G LTE - zlatý - doprodej</v>
          </cell>
        </row>
        <row r="76">
          <cell r="A76">
            <v>400730</v>
          </cell>
          <cell r="B76" t="str">
            <v>LG Nexus 5X 32GB (H791) - černý</v>
          </cell>
          <cell r="E76" t="str">
            <v>ano</v>
          </cell>
        </row>
        <row r="77">
          <cell r="A77">
            <v>400680</v>
          </cell>
          <cell r="B77" t="str">
            <v xml:space="preserve">LG G4 (H815) - černá kůže </v>
          </cell>
        </row>
        <row r="78">
          <cell r="A78">
            <v>400700</v>
          </cell>
          <cell r="B78" t="str">
            <v>LG G4c (H525n) - Tmavošedý</v>
          </cell>
        </row>
        <row r="79">
          <cell r="A79">
            <v>101370</v>
          </cell>
          <cell r="B79" t="str">
            <v>Microsoft Lumia 640 LTE - doprodej</v>
          </cell>
        </row>
        <row r="80">
          <cell r="A80">
            <v>101390</v>
          </cell>
          <cell r="B80" t="str">
            <v>Microsoft Lumia 550 - černý - doprodej</v>
          </cell>
        </row>
        <row r="81">
          <cell r="A81">
            <v>101410</v>
          </cell>
          <cell r="B81" t="str">
            <v>Microsoft Lumia 650 - doprodej</v>
          </cell>
        </row>
        <row r="82">
          <cell r="A82">
            <v>820090</v>
          </cell>
          <cell r="B82" t="str">
            <v>Prestigio MultiPhone 5454 DUO - doprodej</v>
          </cell>
        </row>
        <row r="83">
          <cell r="A83">
            <v>201920</v>
          </cell>
          <cell r="B83" t="str">
            <v>Samsung Galaxy Core Prime (G361F) - bílý - doprodej</v>
          </cell>
        </row>
        <row r="84">
          <cell r="A84">
            <v>201840</v>
          </cell>
          <cell r="B84" t="str">
            <v>Samsung Galaxy Xcover 3 (G388F) - doprodej</v>
          </cell>
        </row>
        <row r="85">
          <cell r="A85">
            <v>202050</v>
          </cell>
          <cell r="B85" t="str">
            <v xml:space="preserve">Samsung Galaxy Xcover 3 (G389F) </v>
          </cell>
        </row>
        <row r="86">
          <cell r="A86">
            <v>202030</v>
          </cell>
          <cell r="B86" t="str">
            <v>Samsung Galaxy J3 (2016) J320FN - černý</v>
          </cell>
        </row>
        <row r="87">
          <cell r="A87">
            <v>202031</v>
          </cell>
          <cell r="B87" t="str">
            <v>Samsung Galaxy J3 (2016) J320FN - bílý</v>
          </cell>
        </row>
        <row r="88">
          <cell r="A88">
            <v>201910</v>
          </cell>
          <cell r="B88" t="str">
            <v>Samsung Galaxy J5 (J500FN) - doprodej</v>
          </cell>
        </row>
        <row r="89">
          <cell r="A89">
            <v>202040</v>
          </cell>
          <cell r="B89" t="str">
            <v>Samsung Galaxy J5 (2016) J510FN - zlatý</v>
          </cell>
          <cell r="C89">
            <v>3802.4793388429753</v>
          </cell>
          <cell r="D89">
            <v>4601</v>
          </cell>
        </row>
        <row r="90">
          <cell r="A90">
            <v>202041</v>
          </cell>
          <cell r="B90" t="str">
            <v>Samsung Galaxy J5 (2016) J510FN - černý</v>
          </cell>
          <cell r="C90">
            <v>3802.4793388429753</v>
          </cell>
          <cell r="D90">
            <v>4601</v>
          </cell>
          <cell r="E90" t="str">
            <v>ano</v>
          </cell>
        </row>
        <row r="91">
          <cell r="A91">
            <v>201990</v>
          </cell>
          <cell r="B91" t="str">
            <v>Samsung Galaxy A3 (2016) A310F - bílý</v>
          </cell>
          <cell r="C91">
            <v>4461.9834710743798</v>
          </cell>
          <cell r="D91">
            <v>5399</v>
          </cell>
        </row>
        <row r="92">
          <cell r="A92">
            <v>201991</v>
          </cell>
          <cell r="B92" t="str">
            <v>Samsung Galaxy A3 (2016) A310F - zlatý</v>
          </cell>
          <cell r="C92">
            <v>4461.9834710743798</v>
          </cell>
          <cell r="D92">
            <v>5399</v>
          </cell>
          <cell r="E92" t="str">
            <v>ano</v>
          </cell>
        </row>
        <row r="93">
          <cell r="A93">
            <v>201991</v>
          </cell>
          <cell r="B93" t="str">
            <v>Samsung Galaxy A3 (2016) A310F - černý</v>
          </cell>
          <cell r="C93">
            <v>4461.9834710743798</v>
          </cell>
          <cell r="D93">
            <v>5399</v>
          </cell>
        </row>
        <row r="94">
          <cell r="A94">
            <v>202000</v>
          </cell>
          <cell r="B94" t="str">
            <v>Samsung Galaxy A5 (2016) A510F - černý</v>
          </cell>
          <cell r="C94">
            <v>6114.8760330578516</v>
          </cell>
          <cell r="D94">
            <v>7399</v>
          </cell>
          <cell r="E94" t="str">
            <v>ano</v>
          </cell>
        </row>
        <row r="95">
          <cell r="A95">
            <v>202001</v>
          </cell>
          <cell r="B95" t="str">
            <v>Samsung Galaxy A5 (2016) A510F - zlatý</v>
          </cell>
          <cell r="C95">
            <v>6114.8760330578516</v>
          </cell>
          <cell r="D95">
            <v>7399</v>
          </cell>
        </row>
        <row r="96">
          <cell r="A96">
            <v>202090</v>
          </cell>
          <cell r="B96" t="str">
            <v>Samsung Galaxy A3 (2017) A320FL - zlatý - novinka</v>
          </cell>
          <cell r="C96">
            <v>6653.7190082644629</v>
          </cell>
          <cell r="D96">
            <v>8051</v>
          </cell>
        </row>
        <row r="97">
          <cell r="A97">
            <v>202091</v>
          </cell>
          <cell r="B97" t="str">
            <v>Samsung Galaxy A3 (2017) A320FL - modrý - novinka</v>
          </cell>
          <cell r="C97">
            <v>6653.7190082644629</v>
          </cell>
          <cell r="D97">
            <v>8051</v>
          </cell>
          <cell r="E97" t="str">
            <v>ano</v>
          </cell>
        </row>
        <row r="98">
          <cell r="A98">
            <v>202100</v>
          </cell>
          <cell r="B98" t="str">
            <v>Samsung Galaxy A5 (2017) A520F - černý - novinka</v>
          </cell>
          <cell r="C98">
            <v>9504.9586776859505</v>
          </cell>
          <cell r="D98">
            <v>11501</v>
          </cell>
        </row>
        <row r="99">
          <cell r="A99">
            <v>202101</v>
          </cell>
          <cell r="B99" t="str">
            <v>Samsung Galaxy A5 (2017) A520F - zlatý - novinka</v>
          </cell>
          <cell r="C99">
            <v>9504.9586776859505</v>
          </cell>
          <cell r="D99">
            <v>11501</v>
          </cell>
          <cell r="E99" t="str">
            <v>ano</v>
          </cell>
        </row>
        <row r="100">
          <cell r="A100">
            <v>201960</v>
          </cell>
          <cell r="B100" t="str">
            <v>Samsung Galaxy S6 edge+ 64 GB (G928F) - černý - doprodej</v>
          </cell>
          <cell r="C100">
            <v>14833.884297520661</v>
          </cell>
          <cell r="D100">
            <v>17949</v>
          </cell>
        </row>
        <row r="101">
          <cell r="A101">
            <v>202010</v>
          </cell>
          <cell r="B101" t="str">
            <v>Samsung Galaxy S7 32GB (G930F) - černý</v>
          </cell>
          <cell r="C101">
            <v>14257.024793388429</v>
          </cell>
          <cell r="D101">
            <v>17251</v>
          </cell>
        </row>
        <row r="102">
          <cell r="A102">
            <v>202011</v>
          </cell>
          <cell r="B102" t="str">
            <v>Samsung Galaxy S7 32GB (G930F) - bílý</v>
          </cell>
          <cell r="C102">
            <v>14257.024793388429</v>
          </cell>
          <cell r="D102">
            <v>17251</v>
          </cell>
        </row>
        <row r="103">
          <cell r="A103">
            <v>202012</v>
          </cell>
          <cell r="B103" t="str">
            <v>Samsung Galaxy S7 32GB (G930F) - stříbrný</v>
          </cell>
          <cell r="C103">
            <v>14257.024793388429</v>
          </cell>
          <cell r="D103">
            <v>17251</v>
          </cell>
          <cell r="E103" t="str">
            <v>ano</v>
          </cell>
        </row>
        <row r="104">
          <cell r="A104">
            <v>202020</v>
          </cell>
          <cell r="B104" t="str">
            <v>Samsung Galaxy S7 edge 32GB (G935F) - černý</v>
          </cell>
          <cell r="C104">
            <v>16157.851239669422</v>
          </cell>
          <cell r="D104">
            <v>19551</v>
          </cell>
        </row>
        <row r="105">
          <cell r="A105">
            <v>202021</v>
          </cell>
          <cell r="B105" t="str">
            <v>Samsung Galaxy S7 edge 32GB (G935F) - zlatý</v>
          </cell>
          <cell r="C105">
            <v>16157.851239669422</v>
          </cell>
          <cell r="D105">
            <v>19551</v>
          </cell>
        </row>
        <row r="106">
          <cell r="A106">
            <v>31430</v>
          </cell>
          <cell r="B106" t="str">
            <v>Sony Xperia E5 - černý</v>
          </cell>
        </row>
        <row r="107">
          <cell r="A107">
            <v>31360</v>
          </cell>
          <cell r="B107" t="str">
            <v>Sony Xperia M4 Aqua - černý</v>
          </cell>
          <cell r="C107">
            <v>4752.8925619834708</v>
          </cell>
          <cell r="D107">
            <v>5751</v>
          </cell>
        </row>
        <row r="108">
          <cell r="A108">
            <v>31420</v>
          </cell>
          <cell r="B108" t="str">
            <v>Sony Xperia XA - černý</v>
          </cell>
        </row>
        <row r="109">
          <cell r="A109">
            <v>31410</v>
          </cell>
          <cell r="B109" t="str">
            <v xml:space="preserve">Sony Xperia X - černý </v>
          </cell>
        </row>
        <row r="110">
          <cell r="A110">
            <v>31411</v>
          </cell>
          <cell r="B110" t="str">
            <v xml:space="preserve">Sony Xperia X - limetkový </v>
          </cell>
          <cell r="E110" t="str">
            <v>ano</v>
          </cell>
        </row>
        <row r="111">
          <cell r="A111">
            <v>31340</v>
          </cell>
          <cell r="B111" t="str">
            <v>Sony Xperia Z3 Compact - černý - doprodej</v>
          </cell>
        </row>
        <row r="112">
          <cell r="A112">
            <v>31440</v>
          </cell>
          <cell r="B112" t="str">
            <v xml:space="preserve">Sony Xperia X Compact - černý </v>
          </cell>
        </row>
        <row r="113">
          <cell r="A113">
            <v>31400</v>
          </cell>
          <cell r="B113" t="str">
            <v>Sony Xperia Z5 - černý - doprodej</v>
          </cell>
        </row>
        <row r="114">
          <cell r="A114">
            <v>110140</v>
          </cell>
          <cell r="B114" t="str">
            <v>LTE modem ALCATEL ONETOUCH 4G PLUS</v>
          </cell>
          <cell r="C114">
            <v>0.82644628099173556</v>
          </cell>
          <cell r="D114">
            <v>1</v>
          </cell>
        </row>
        <row r="115">
          <cell r="A115">
            <v>110140</v>
          </cell>
          <cell r="B115" t="str">
            <v>LTE modem ALCATEL ONETOUCH 4G PLUS</v>
          </cell>
          <cell r="C115">
            <v>0.82644628099173556</v>
          </cell>
          <cell r="D115">
            <v>1</v>
          </cell>
        </row>
        <row r="116">
          <cell r="A116">
            <v>110170</v>
          </cell>
          <cell r="B116" t="str">
            <v>USB LTE modem Alcatel Link Key</v>
          </cell>
          <cell r="C116">
            <v>0.82644628099173556</v>
          </cell>
          <cell r="D116">
            <v>1</v>
          </cell>
        </row>
        <row r="117">
          <cell r="A117">
            <v>110170</v>
          </cell>
          <cell r="B117" t="str">
            <v>USB LTE modem Alcatel Link Key</v>
          </cell>
          <cell r="C117">
            <v>0.82644628099173556</v>
          </cell>
          <cell r="D117">
            <v>1</v>
          </cell>
        </row>
        <row r="118">
          <cell r="A118">
            <v>72030</v>
          </cell>
          <cell r="B118" t="str">
            <v>USB modem Huawei 3131 - doprodej</v>
          </cell>
          <cell r="C118">
            <v>0.82644628099173556</v>
          </cell>
          <cell r="D118">
            <v>1</v>
          </cell>
        </row>
        <row r="119">
          <cell r="A119">
            <v>72030</v>
          </cell>
          <cell r="B119" t="str">
            <v>USB modem Huawei 3131 - doprodej</v>
          </cell>
          <cell r="C119">
            <v>0.82644628099173556</v>
          </cell>
          <cell r="D119">
            <v>1</v>
          </cell>
        </row>
        <row r="120">
          <cell r="A120">
            <v>72210</v>
          </cell>
          <cell r="B120" t="str">
            <v>USB modem Huawei E3372 - doprodej</v>
          </cell>
          <cell r="C120">
            <v>0.82644628099173556</v>
          </cell>
          <cell r="D120">
            <v>1</v>
          </cell>
        </row>
        <row r="121">
          <cell r="A121">
            <v>72210</v>
          </cell>
          <cell r="B121" t="str">
            <v>USB modem Huawei E3372 - doprodej</v>
          </cell>
          <cell r="C121">
            <v>0.82644628099173556</v>
          </cell>
          <cell r="D121">
            <v>1</v>
          </cell>
        </row>
        <row r="122">
          <cell r="A122">
            <v>72270</v>
          </cell>
          <cell r="B122" t="str">
            <v>LTE modem HUAWEI E3372h</v>
          </cell>
          <cell r="C122">
            <v>0.82644628099173556</v>
          </cell>
          <cell r="D122">
            <v>1</v>
          </cell>
        </row>
        <row r="123">
          <cell r="A123">
            <v>72270</v>
          </cell>
          <cell r="B123" t="str">
            <v>LTE modem HUAWEI E3372h</v>
          </cell>
          <cell r="C123">
            <v>0.82644628099173556</v>
          </cell>
          <cell r="D123">
            <v>1</v>
          </cell>
        </row>
        <row r="124">
          <cell r="A124">
            <v>72430</v>
          </cell>
          <cell r="B124" t="str">
            <v>LTE modem Huawei B525 - Bílý</v>
          </cell>
        </row>
        <row r="125">
          <cell r="A125">
            <v>72430</v>
          </cell>
          <cell r="B125" t="str">
            <v>LTE modem Huawei B525 - Bílý</v>
          </cell>
        </row>
        <row r="126">
          <cell r="A126">
            <v>72400</v>
          </cell>
          <cell r="B126" t="str">
            <v>Outdoor LTE modem Huawei B2338-168</v>
          </cell>
        </row>
        <row r="127">
          <cell r="A127">
            <v>72400</v>
          </cell>
          <cell r="B127" t="str">
            <v>Outdoor LTE modem Huawei B2338-168</v>
          </cell>
        </row>
        <row r="128">
          <cell r="A128">
            <v>72100</v>
          </cell>
          <cell r="B128" t="str">
            <v>Stolní LTE modem/ Wi-Fi router HUAWEI B593s - doprodej</v>
          </cell>
        </row>
        <row r="129">
          <cell r="A129">
            <v>72100</v>
          </cell>
          <cell r="B129" t="str">
            <v>Stolní LTE modem/ Wi-Fi router HUAWEI B593s - doprodej</v>
          </cell>
        </row>
        <row r="130">
          <cell r="A130">
            <v>72090</v>
          </cell>
          <cell r="B130" t="str">
            <v>USB modem Huawei E5776 - doprodej</v>
          </cell>
        </row>
        <row r="131">
          <cell r="A131">
            <v>72090</v>
          </cell>
          <cell r="B131" t="str">
            <v>USB modem Huawei E5776 - doprodej</v>
          </cell>
        </row>
        <row r="132">
          <cell r="A132">
            <v>72240</v>
          </cell>
          <cell r="B132" t="str">
            <v>LTE modem/WiFi router HUAWEI E5377T - doprodej</v>
          </cell>
        </row>
        <row r="133">
          <cell r="A133">
            <v>72240</v>
          </cell>
          <cell r="B133" t="str">
            <v>LTE modem/WiFi router HUAWEI E5377T - doprodej</v>
          </cell>
        </row>
        <row r="134">
          <cell r="A134">
            <v>72300</v>
          </cell>
          <cell r="B134" t="str">
            <v>LTE MOBILE WIFI HUAWEI E5577C</v>
          </cell>
        </row>
        <row r="135">
          <cell r="A135">
            <v>72300</v>
          </cell>
          <cell r="B135" t="str">
            <v>LTE MOBILE WIFI HUAWEI E5577C</v>
          </cell>
        </row>
        <row r="136">
          <cell r="A136">
            <v>72220</v>
          </cell>
          <cell r="B136" t="str">
            <v>LTE modem HUAWEI E5180</v>
          </cell>
          <cell r="C136">
            <v>2273.5537190082646</v>
          </cell>
          <cell r="D136">
            <v>2751</v>
          </cell>
        </row>
        <row r="137">
          <cell r="A137">
            <v>72220</v>
          </cell>
          <cell r="B137" t="str">
            <v>LTE modem HUAWEI E5180</v>
          </cell>
          <cell r="C137">
            <v>2273.5537190082646</v>
          </cell>
          <cell r="D137">
            <v>2751</v>
          </cell>
        </row>
        <row r="138">
          <cell r="A138">
            <v>72360</v>
          </cell>
          <cell r="B138" t="str">
            <v>LTE modem HUAWEI B310 - Černý</v>
          </cell>
          <cell r="C138">
            <v>1901.6528925619834</v>
          </cell>
          <cell r="D138">
            <v>2301</v>
          </cell>
        </row>
        <row r="139">
          <cell r="A139">
            <v>72360</v>
          </cell>
          <cell r="B139" t="str">
            <v>LTE modem HUAWEI B310 - Černý</v>
          </cell>
          <cell r="C139">
            <v>1901.6528925619834</v>
          </cell>
          <cell r="D139">
            <v>2301</v>
          </cell>
        </row>
        <row r="140">
          <cell r="A140">
            <v>72160</v>
          </cell>
          <cell r="B140" t="str">
            <v>HUAWEI Mobile WiFi E5330 - Bílý</v>
          </cell>
        </row>
        <row r="141">
          <cell r="A141">
            <v>72160</v>
          </cell>
          <cell r="B141" t="str">
            <v>HUAWEI Mobile WiFi E5330 - Bílý</v>
          </cell>
        </row>
        <row r="142">
          <cell r="A142">
            <v>801800</v>
          </cell>
          <cell r="B142" t="str">
            <v>Gigaset A220</v>
          </cell>
        </row>
        <row r="143">
          <cell r="A143">
            <v>801800</v>
          </cell>
          <cell r="B143" t="str">
            <v>Gigaset A220</v>
          </cell>
        </row>
        <row r="144">
          <cell r="A144">
            <v>801800</v>
          </cell>
          <cell r="B144" t="str">
            <v>Gigaset A220</v>
          </cell>
        </row>
        <row r="145">
          <cell r="A145">
            <v>801801</v>
          </cell>
          <cell r="B145" t="str">
            <v>Gigaset DA610</v>
          </cell>
        </row>
        <row r="146">
          <cell r="A146">
            <v>801801</v>
          </cell>
          <cell r="B146" t="str">
            <v>Gigaset DA610</v>
          </cell>
        </row>
        <row r="147">
          <cell r="A147">
            <v>801801</v>
          </cell>
          <cell r="B147" t="str">
            <v>Gigaset DA610</v>
          </cell>
        </row>
        <row r="148">
          <cell r="A148">
            <v>70670</v>
          </cell>
          <cell r="B148" t="str">
            <v>ADSL2+ modem ZyXEL P-660HN-T3A</v>
          </cell>
        </row>
        <row r="149">
          <cell r="A149">
            <v>70670</v>
          </cell>
          <cell r="B149" t="str">
            <v>ADSL2+ modem ZyXEL P-660HN-T3A</v>
          </cell>
        </row>
        <row r="150">
          <cell r="A150">
            <v>70670</v>
          </cell>
          <cell r="B150" t="str">
            <v>ADSL2+ modem ZyXEL P-660HN-T3A</v>
          </cell>
        </row>
        <row r="151">
          <cell r="A151">
            <v>70740</v>
          </cell>
          <cell r="B151" t="str">
            <v>VDSL2/ADSL2+ modem ZyXEL VMG1312-B30B</v>
          </cell>
          <cell r="C151">
            <v>825.61983471074382</v>
          </cell>
          <cell r="D151">
            <v>999</v>
          </cell>
        </row>
        <row r="152">
          <cell r="A152">
            <v>70740</v>
          </cell>
          <cell r="B152" t="str">
            <v>VDSL2/ADSL2+ modem ZyXEL VMG1312-B30B</v>
          </cell>
          <cell r="C152">
            <v>825.61983471074382</v>
          </cell>
          <cell r="D152">
            <v>999</v>
          </cell>
        </row>
        <row r="153">
          <cell r="A153">
            <v>70740</v>
          </cell>
          <cell r="B153" t="str">
            <v>VDSL2/ADSL2+ modem ZyXEL VMG1312-B30B</v>
          </cell>
          <cell r="C153">
            <v>825.61983471074382</v>
          </cell>
          <cell r="D153">
            <v>999</v>
          </cell>
        </row>
        <row r="154">
          <cell r="A154">
            <v>800920</v>
          </cell>
          <cell r="B154" t="str">
            <v>IP telefon Yealink W52P</v>
          </cell>
        </row>
        <row r="155">
          <cell r="A155">
            <v>800920</v>
          </cell>
          <cell r="B155" t="str">
            <v>IP telefon Yealink W52P</v>
          </cell>
        </row>
        <row r="156">
          <cell r="A156">
            <v>800920</v>
          </cell>
          <cell r="B156" t="str">
            <v>IP telefon Yealink W52P</v>
          </cell>
        </row>
        <row r="157">
          <cell r="A157">
            <v>800940</v>
          </cell>
          <cell r="B157" t="str">
            <v>Přídavné sluchátko Yealink W52H</v>
          </cell>
        </row>
        <row r="158">
          <cell r="A158">
            <v>800940</v>
          </cell>
          <cell r="B158" t="str">
            <v>Přídavné sluchátko Yealink W52H</v>
          </cell>
        </row>
        <row r="159">
          <cell r="A159">
            <v>800940</v>
          </cell>
          <cell r="B159" t="str">
            <v>Přídavné sluchátko Yealink W52H</v>
          </cell>
        </row>
        <row r="160">
          <cell r="A160">
            <v>800930</v>
          </cell>
          <cell r="B160" t="str">
            <v>IP telefon Yealink SIP-T21 E2</v>
          </cell>
        </row>
        <row r="161">
          <cell r="A161">
            <v>800930</v>
          </cell>
          <cell r="B161" t="str">
            <v>IP telefon Yealink SIP-T21 E2</v>
          </cell>
        </row>
        <row r="162">
          <cell r="A162">
            <v>800930</v>
          </cell>
          <cell r="B162" t="str">
            <v>IP telefon Yealink SIP-T21 E2</v>
          </cell>
        </row>
        <row r="163">
          <cell r="A163">
            <v>800950</v>
          </cell>
          <cell r="B163" t="str">
            <v>IP telefon Yealink T27P</v>
          </cell>
        </row>
        <row r="164">
          <cell r="A164">
            <v>800950</v>
          </cell>
          <cell r="B164" t="str">
            <v>IP telefon Yealink T27P</v>
          </cell>
        </row>
        <row r="165">
          <cell r="A165">
            <v>800950</v>
          </cell>
          <cell r="B165" t="str">
            <v>IP telefon Yealink T27P</v>
          </cell>
        </row>
        <row r="166">
          <cell r="A166">
            <v>801030</v>
          </cell>
          <cell r="B166" t="str">
            <v>IPTV Set-top box VIP1113 512MB RAM IR</v>
          </cell>
          <cell r="C166">
            <v>1901.6528925619834</v>
          </cell>
          <cell r="D166">
            <v>2301</v>
          </cell>
        </row>
        <row r="167">
          <cell r="A167">
            <v>801030</v>
          </cell>
          <cell r="B167" t="str">
            <v>IPTV Set-top box VIP1113 512MB RAM IR</v>
          </cell>
          <cell r="C167">
            <v>1901.6528925619834</v>
          </cell>
          <cell r="D167">
            <v>2301</v>
          </cell>
        </row>
        <row r="168">
          <cell r="A168">
            <v>801030</v>
          </cell>
          <cell r="B168" t="str">
            <v>IPTV Set-top box VIP1113 512MB RAM IR</v>
          </cell>
          <cell r="C168">
            <v>1901.6528925619834</v>
          </cell>
          <cell r="D168">
            <v>2301</v>
          </cell>
        </row>
        <row r="169">
          <cell r="A169">
            <v>802010</v>
          </cell>
          <cell r="B169" t="str">
            <v>Cisco SPA112</v>
          </cell>
        </row>
        <row r="170">
          <cell r="A170">
            <v>802010</v>
          </cell>
          <cell r="B170" t="str">
            <v>Cisco SPA112</v>
          </cell>
        </row>
        <row r="171">
          <cell r="A171">
            <v>802010</v>
          </cell>
          <cell r="B171" t="str">
            <v>Cisco SPA112</v>
          </cell>
        </row>
        <row r="172">
          <cell r="A172">
            <v>802020</v>
          </cell>
          <cell r="B172" t="str">
            <v>Cisco SPA122 - novinka</v>
          </cell>
        </row>
        <row r="173">
          <cell r="A173">
            <v>802020</v>
          </cell>
          <cell r="B173" t="str">
            <v>Cisco SPA122 - novinka</v>
          </cell>
        </row>
        <row r="174">
          <cell r="A174">
            <v>802020</v>
          </cell>
          <cell r="B174" t="str">
            <v>Cisco SPA122 - novinka</v>
          </cell>
        </row>
        <row r="175">
          <cell r="A175">
            <v>800640</v>
          </cell>
          <cell r="B175" t="str">
            <v>Acer Aspire E1-510-P - doprodej</v>
          </cell>
        </row>
        <row r="176">
          <cell r="A176">
            <v>800640</v>
          </cell>
          <cell r="B176" t="str">
            <v>Acer Aspire E1-510-P - doprodej</v>
          </cell>
        </row>
        <row r="177">
          <cell r="A177">
            <v>800670</v>
          </cell>
          <cell r="B177" t="str">
            <v>Acer Aspire ES 15 - černý</v>
          </cell>
        </row>
        <row r="178">
          <cell r="A178">
            <v>800670</v>
          </cell>
          <cell r="B178" t="str">
            <v>Acer Aspire ES 15 - černý</v>
          </cell>
        </row>
        <row r="179">
          <cell r="A179">
            <v>800660</v>
          </cell>
          <cell r="B179" t="str">
            <v>Acer Aspire Switch 10E</v>
          </cell>
        </row>
        <row r="180">
          <cell r="A180">
            <v>800660</v>
          </cell>
          <cell r="B180" t="str">
            <v>Acer Aspire Switch 10E</v>
          </cell>
        </row>
        <row r="181">
          <cell r="A181">
            <v>300770</v>
          </cell>
          <cell r="B181" t="str">
            <v>Allview Viva C701</v>
          </cell>
          <cell r="C181">
            <v>0.82644628099173556</v>
          </cell>
          <cell r="D181">
            <v>1</v>
          </cell>
          <cell r="E181" t="str">
            <v>k TV</v>
          </cell>
        </row>
        <row r="182">
          <cell r="A182">
            <v>300770</v>
          </cell>
          <cell r="B182" t="str">
            <v>Allview Viva C701</v>
          </cell>
          <cell r="C182">
            <v>0.82644628099173556</v>
          </cell>
          <cell r="D182">
            <v>1</v>
          </cell>
          <cell r="E182" t="str">
            <v>k TV</v>
          </cell>
        </row>
        <row r="183">
          <cell r="A183">
            <v>800681</v>
          </cell>
          <cell r="B183" t="str">
            <v>Lenovo IdeaPad 100S -  11BY – bílý</v>
          </cell>
          <cell r="C183">
            <v>3802.4793388429753</v>
          </cell>
          <cell r="D183">
            <v>4601</v>
          </cell>
        </row>
        <row r="184">
          <cell r="A184">
            <v>800681</v>
          </cell>
          <cell r="B184" t="str">
            <v>Lenovo IdeaPad 100S -  11BY – bílý</v>
          </cell>
          <cell r="C184">
            <v>3802.4793388429753</v>
          </cell>
          <cell r="D184">
            <v>4601</v>
          </cell>
        </row>
        <row r="185">
          <cell r="A185">
            <v>800680</v>
          </cell>
          <cell r="B185" t="str">
            <v>Lenovo IdeaPad 100S -  11BY – stříbrný</v>
          </cell>
          <cell r="C185">
            <v>3802.4793388429753</v>
          </cell>
          <cell r="D185">
            <v>4601</v>
          </cell>
        </row>
        <row r="186">
          <cell r="A186">
            <v>800680</v>
          </cell>
          <cell r="B186" t="str">
            <v>Lenovo IdeaPad 100S -  11BY – stříbrný</v>
          </cell>
          <cell r="C186">
            <v>3802.4793388429753</v>
          </cell>
          <cell r="D186">
            <v>4601</v>
          </cell>
        </row>
        <row r="187">
          <cell r="A187">
            <v>800682</v>
          </cell>
          <cell r="B187" t="str">
            <v>Lenovo IdeaPad 100S -  11BY – modrý</v>
          </cell>
          <cell r="C187">
            <v>3802.4793388429753</v>
          </cell>
          <cell r="D187">
            <v>4601</v>
          </cell>
        </row>
        <row r="188">
          <cell r="A188">
            <v>800682</v>
          </cell>
          <cell r="B188" t="str">
            <v>Lenovo IdeaPad 100S -  11BY – modrý</v>
          </cell>
          <cell r="C188">
            <v>3802.4793388429753</v>
          </cell>
          <cell r="D188">
            <v>4601</v>
          </cell>
        </row>
        <row r="189">
          <cell r="A189">
            <v>800683</v>
          </cell>
          <cell r="B189" t="str">
            <v>Lenovo IdeaPad 100S -  11BY – červený</v>
          </cell>
          <cell r="C189">
            <v>3802.4793388429753</v>
          </cell>
          <cell r="D189">
            <v>4601</v>
          </cell>
        </row>
        <row r="190">
          <cell r="A190">
            <v>800683</v>
          </cell>
          <cell r="B190" t="str">
            <v>Lenovo IdeaPad 100S -  11BY – červený</v>
          </cell>
          <cell r="C190">
            <v>3802.4793388429753</v>
          </cell>
          <cell r="D190">
            <v>4601</v>
          </cell>
        </row>
        <row r="191">
          <cell r="A191">
            <v>300720</v>
          </cell>
          <cell r="B191" t="str">
            <v>Allview Viva H701 LTE - bílý</v>
          </cell>
          <cell r="E191" t="str">
            <v>ano</v>
          </cell>
        </row>
        <row r="192">
          <cell r="A192">
            <v>300720</v>
          </cell>
          <cell r="B192" t="str">
            <v>Allview Viva H701 LTE - bílý</v>
          </cell>
          <cell r="E192" t="str">
            <v>ano</v>
          </cell>
        </row>
        <row r="193">
          <cell r="A193">
            <v>300721</v>
          </cell>
          <cell r="B193" t="str">
            <v>Allview Viva H701 LTE - černý</v>
          </cell>
          <cell r="E193" t="str">
            <v>extel</v>
          </cell>
        </row>
        <row r="194">
          <cell r="A194">
            <v>300721</v>
          </cell>
          <cell r="B194" t="str">
            <v>Allview Viva H701 LTE - černý</v>
          </cell>
          <cell r="E194" t="str">
            <v>extel</v>
          </cell>
        </row>
        <row r="195">
          <cell r="A195">
            <v>300760</v>
          </cell>
          <cell r="B195" t="str">
            <v>Allview Viva H1001 LTE - Černý</v>
          </cell>
        </row>
        <row r="196">
          <cell r="A196">
            <v>300760</v>
          </cell>
          <cell r="B196" t="str">
            <v>Allview Viva H1001 LTE - Černý</v>
          </cell>
        </row>
        <row r="197">
          <cell r="A197">
            <v>501331</v>
          </cell>
          <cell r="B197" t="str">
            <v>Apple iPad Air 2 Wifi + Cellular 64GB - zlatý - doprodej</v>
          </cell>
          <cell r="E197" t="str">
            <v>ano</v>
          </cell>
        </row>
        <row r="198">
          <cell r="A198">
            <v>501331</v>
          </cell>
          <cell r="B198" t="str">
            <v>Apple iPad Air 2 Wifi + Cellular 64GB - zlatý - doprodej</v>
          </cell>
          <cell r="E198" t="str">
            <v>ano</v>
          </cell>
        </row>
        <row r="199">
          <cell r="A199">
            <v>501321</v>
          </cell>
          <cell r="B199" t="str">
            <v>Apple iPad mini 3 Wifi + Cellular 64GB - stříbrný - doprodej</v>
          </cell>
          <cell r="E199" t="str">
            <v>ano</v>
          </cell>
        </row>
        <row r="200">
          <cell r="A200">
            <v>501321</v>
          </cell>
          <cell r="B200" t="str">
            <v>Apple iPad mini 3 Wifi + Cellular 64GB - stříbrný - doprodej</v>
          </cell>
          <cell r="E200" t="str">
            <v>ano</v>
          </cell>
        </row>
        <row r="201">
          <cell r="A201">
            <v>501400</v>
          </cell>
          <cell r="B201" t="str">
            <v>iPad mini 4 WiFi+Cell 64GB - šedý</v>
          </cell>
          <cell r="E201" t="str">
            <v>ano</v>
          </cell>
        </row>
        <row r="202">
          <cell r="A202">
            <v>501400</v>
          </cell>
          <cell r="B202" t="str">
            <v>iPad mini 4 WiFi+Cell 64GB - šedý</v>
          </cell>
          <cell r="E202" t="str">
            <v>ano</v>
          </cell>
        </row>
        <row r="203">
          <cell r="A203">
            <v>501401</v>
          </cell>
          <cell r="B203" t="str">
            <v>iPad mini 4 WiFi+Cell 64GB - stříbrný</v>
          </cell>
          <cell r="E203" t="str">
            <v>ano</v>
          </cell>
        </row>
        <row r="204">
          <cell r="A204">
            <v>501401</v>
          </cell>
          <cell r="B204" t="str">
            <v>iPad mini 4 WiFi+Cell 64GB - stříbrný</v>
          </cell>
          <cell r="E204" t="str">
            <v>ano</v>
          </cell>
        </row>
        <row r="205">
          <cell r="A205">
            <v>501440</v>
          </cell>
          <cell r="B205" t="str">
            <v>iPad Pro 9,7p WiFi+Cell 32GB - stříbrný</v>
          </cell>
          <cell r="E205" t="str">
            <v>ano</v>
          </cell>
        </row>
        <row r="206">
          <cell r="A206">
            <v>501440</v>
          </cell>
          <cell r="B206" t="str">
            <v>iPad Pro 9,7p WiFi+Cell 32GB - stříbrný</v>
          </cell>
          <cell r="E206" t="str">
            <v>ano</v>
          </cell>
        </row>
        <row r="207">
          <cell r="A207">
            <v>501450</v>
          </cell>
          <cell r="B207" t="str">
            <v>iPad Pro 9,7p WiFi+Cell 128GB - šedý</v>
          </cell>
          <cell r="E207" t="str">
            <v>ano</v>
          </cell>
        </row>
        <row r="208">
          <cell r="A208">
            <v>501450</v>
          </cell>
          <cell r="B208" t="str">
            <v>iPad Pro 9,7p WiFi+Cell 128GB - šedý</v>
          </cell>
          <cell r="E208" t="str">
            <v>ano</v>
          </cell>
        </row>
        <row r="209">
          <cell r="A209">
            <v>501410</v>
          </cell>
          <cell r="B209" t="str">
            <v>iPad Pro 12,9p WiFi+Cell 128GB - šedý</v>
          </cell>
          <cell r="E209" t="str">
            <v>B2B</v>
          </cell>
        </row>
        <row r="210">
          <cell r="A210">
            <v>501410</v>
          </cell>
          <cell r="B210" t="str">
            <v>iPad Pro 12,9p WiFi+Cell 128GB - šedý</v>
          </cell>
          <cell r="E210" t="str">
            <v>B2B</v>
          </cell>
        </row>
        <row r="211">
          <cell r="A211">
            <v>810010</v>
          </cell>
          <cell r="B211" t="str">
            <v xml:space="preserve">CPA GPS Locator T300 </v>
          </cell>
        </row>
        <row r="212">
          <cell r="A212">
            <v>810010</v>
          </cell>
          <cell r="B212" t="str">
            <v xml:space="preserve">CPA GPS Locator T300 </v>
          </cell>
        </row>
        <row r="213">
          <cell r="A213">
            <v>810030</v>
          </cell>
          <cell r="B213" t="str">
            <v>Zařízení pro Chytré auto</v>
          </cell>
          <cell r="C213">
            <v>1197.5206611570247</v>
          </cell>
          <cell r="D213">
            <v>1449</v>
          </cell>
        </row>
        <row r="214">
          <cell r="A214">
            <v>810030</v>
          </cell>
          <cell r="B214" t="str">
            <v>Zařízení pro Chytré auto</v>
          </cell>
          <cell r="C214">
            <v>1197.5206611570247</v>
          </cell>
          <cell r="D214">
            <v>1449</v>
          </cell>
        </row>
        <row r="215">
          <cell r="A215">
            <v>72260</v>
          </cell>
          <cell r="B215" t="str">
            <v>HuaweiI Media Pad T1 8.0 LTE</v>
          </cell>
        </row>
        <row r="216">
          <cell r="A216">
            <v>72260</v>
          </cell>
          <cell r="B216" t="str">
            <v>Huawei Media Pad T1 8.0 LTE</v>
          </cell>
        </row>
        <row r="217">
          <cell r="A217">
            <v>73000</v>
          </cell>
          <cell r="B217" t="str">
            <v>Huawei Media Pad M2 8.0 LTE - Stříbrný</v>
          </cell>
          <cell r="C217">
            <v>5703.3057851239673</v>
          </cell>
          <cell r="D217">
            <v>6901</v>
          </cell>
        </row>
        <row r="218">
          <cell r="A218">
            <v>73000</v>
          </cell>
          <cell r="B218" t="str">
            <v>Huawei Media Pad M2 8.0 LTE - Stříbrný</v>
          </cell>
          <cell r="C218">
            <v>5703.3057851239673</v>
          </cell>
          <cell r="D218">
            <v>6901</v>
          </cell>
        </row>
        <row r="219">
          <cell r="A219">
            <v>820070</v>
          </cell>
          <cell r="B219" t="str">
            <v>Prestigio MultiPad 4 DIAMOND 7.85 3G - bílý - doprodej</v>
          </cell>
        </row>
        <row r="220">
          <cell r="A220">
            <v>820070</v>
          </cell>
          <cell r="B220" t="str">
            <v>Prestigio MultiPad 4 DIAMOND 7.85 3G - bílý - doprodej</v>
          </cell>
        </row>
        <row r="221">
          <cell r="A221">
            <v>820080</v>
          </cell>
          <cell r="B221" t="str">
            <v>Prestigio MultiPad 4 DIAMOND 7.85 3G - černý - doprodej</v>
          </cell>
        </row>
        <row r="222">
          <cell r="A222">
            <v>820080</v>
          </cell>
          <cell r="B222" t="str">
            <v>Prestigio MultiPad 4 DIAMOND 7.85 3G - černý - doprodej</v>
          </cell>
        </row>
        <row r="223">
          <cell r="A223">
            <v>201900</v>
          </cell>
          <cell r="B223" t="str">
            <v xml:space="preserve">Samsung Galaxy Tab A 9.7 (T555) </v>
          </cell>
          <cell r="C223">
            <v>5703.3057851239673</v>
          </cell>
          <cell r="D223">
            <v>6901</v>
          </cell>
        </row>
        <row r="224">
          <cell r="A224">
            <v>201900</v>
          </cell>
          <cell r="B224" t="str">
            <v xml:space="preserve">Samsung Galaxy Tab A 9.7 (T555) </v>
          </cell>
          <cell r="C224">
            <v>5703.3057851239673</v>
          </cell>
          <cell r="D224">
            <v>6901</v>
          </cell>
        </row>
        <row r="225">
          <cell r="A225">
            <v>202060</v>
          </cell>
          <cell r="B225" t="str">
            <v xml:space="preserve">Samsung Galaxy Tab A 10.1 (2016) T585 - bílý </v>
          </cell>
          <cell r="C225">
            <v>6653.7190082644629</v>
          </cell>
          <cell r="D225">
            <v>8051</v>
          </cell>
        </row>
        <row r="226">
          <cell r="A226">
            <v>202060</v>
          </cell>
          <cell r="B226" t="str">
            <v xml:space="preserve">Samsung Galaxy Tab A 10.1 (2016) T585 - bílý </v>
          </cell>
          <cell r="C226">
            <v>6653.7190082644629</v>
          </cell>
          <cell r="D226">
            <v>8051</v>
          </cell>
        </row>
        <row r="227">
          <cell r="A227">
            <v>201940</v>
          </cell>
          <cell r="B227" t="str">
            <v>Samsung Galaxy Tab S2 9.7 LTE (T815)</v>
          </cell>
          <cell r="C227">
            <v>12356.198347107438</v>
          </cell>
          <cell r="D227">
            <v>14951</v>
          </cell>
        </row>
        <row r="228">
          <cell r="A228">
            <v>201940</v>
          </cell>
          <cell r="B228" t="str">
            <v>Samsung Galaxy Tab S2 9.7 LTE (T815)</v>
          </cell>
          <cell r="C228">
            <v>12356.198347107438</v>
          </cell>
          <cell r="D228">
            <v>14951</v>
          </cell>
        </row>
        <row r="229">
          <cell r="A229">
            <v>201770</v>
          </cell>
          <cell r="B229" t="str">
            <v xml:space="preserve">Samsung T365 GALAXY Tab Active </v>
          </cell>
          <cell r="E229" t="str">
            <v>ano</v>
          </cell>
        </row>
        <row r="230">
          <cell r="A230">
            <v>201770</v>
          </cell>
          <cell r="B230" t="str">
            <v xml:space="preserve">Samsung T365 GALAXY Tab Active </v>
          </cell>
          <cell r="E230" t="str">
            <v>ano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slušenství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ík telefonů"/>
      <sheetName val="Wearables"/>
      <sheetName val="duben"/>
      <sheetName val="duben (2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Tablety, NTB,PlayStation a modemy - duben 2020</v>
          </cell>
        </row>
        <row r="4">
          <cell r="A4" t="str">
            <v>SAP
code</v>
          </cell>
          <cell r="B4" t="str">
            <v>Počko</v>
          </cell>
          <cell r="C4" t="str">
            <v>Počko dotace 1000</v>
          </cell>
          <cell r="D4" t="str">
            <v>Počko             dotace 2000</v>
          </cell>
          <cell r="E4" t="str">
            <v>Počko             dotace 3000</v>
          </cell>
          <cell r="F4" t="str">
            <v>Počko            dotace 4000</v>
          </cell>
          <cell r="G4" t="str">
            <v>Počko dotace 5000</v>
          </cell>
          <cell r="H4" t="str">
            <v>Product</v>
          </cell>
        </row>
        <row r="5">
          <cell r="A5">
            <v>800770</v>
          </cell>
          <cell r="B5" t="str">
            <v>POC870</v>
          </cell>
          <cell r="C5" t="str">
            <v>POG526</v>
          </cell>
          <cell r="D5" t="str">
            <v>POG539</v>
          </cell>
          <cell r="E5" t="str">
            <v>POG551</v>
          </cell>
          <cell r="F5" t="str">
            <v>POG563</v>
          </cell>
          <cell r="G5" t="str">
            <v>POG578</v>
          </cell>
          <cell r="H5" t="str">
            <v>Acer Aspire 1 - černý</v>
          </cell>
        </row>
        <row r="6">
          <cell r="A6">
            <v>800771</v>
          </cell>
          <cell r="B6" t="str">
            <v>POC871</v>
          </cell>
          <cell r="C6" t="str">
            <v>POG527</v>
          </cell>
          <cell r="D6" t="str">
            <v>POG540</v>
          </cell>
          <cell r="E6" t="str">
            <v>POG552</v>
          </cell>
          <cell r="F6" t="str">
            <v>POG564</v>
          </cell>
          <cell r="G6" t="str">
            <v>POG579</v>
          </cell>
          <cell r="H6" t="str">
            <v>Acer Aspire 1 - červený</v>
          </cell>
        </row>
        <row r="7">
          <cell r="A7">
            <v>110180</v>
          </cell>
          <cell r="B7" t="str">
            <v>PO9988</v>
          </cell>
          <cell r="C7" t="str">
            <v>POG516</v>
          </cell>
          <cell r="D7" t="str">
            <v>POG533</v>
          </cell>
          <cell r="E7">
            <v>0</v>
          </cell>
          <cell r="F7">
            <v>0</v>
          </cell>
          <cell r="G7">
            <v>0</v>
          </cell>
          <cell r="H7" t="str">
            <v>Alcatel Pixi 3 (8) LTE - šedý</v>
          </cell>
        </row>
        <row r="8">
          <cell r="A8">
            <v>501770</v>
          </cell>
          <cell r="B8" t="str">
            <v>POE791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 t="str">
            <v>Apple iPad Pro 11" WiFi+Cell 256GB - Šedý</v>
          </cell>
        </row>
        <row r="9">
          <cell r="A9">
            <v>501780</v>
          </cell>
          <cell r="B9" t="str">
            <v>POE792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 t="str">
            <v>Apple iPadPro12,9"WiFi+Cell 256GB - Stříbrný</v>
          </cell>
        </row>
        <row r="10">
          <cell r="A10">
            <v>501790</v>
          </cell>
          <cell r="B10" t="str">
            <v>POF596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 t="str">
            <v>Apple iPad mini 7,9"WiFi+Cell64GB -Zlatý</v>
          </cell>
        </row>
        <row r="11">
          <cell r="A11">
            <v>501800</v>
          </cell>
          <cell r="B11" t="str">
            <v>POF597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 t="str">
            <v>Apple iPadAir 10,5"WiFi+Cell 256GB-Šedý</v>
          </cell>
        </row>
        <row r="12">
          <cell r="A12">
            <v>72720</v>
          </cell>
          <cell r="B12" t="str">
            <v>POE590</v>
          </cell>
          <cell r="C12" t="str">
            <v>POG515</v>
          </cell>
          <cell r="D12" t="str">
            <v>POG532</v>
          </cell>
          <cell r="E12" t="str">
            <v>POG543</v>
          </cell>
          <cell r="F12" t="str">
            <v>POG555</v>
          </cell>
          <cell r="G12" t="str">
            <v>POG567</v>
          </cell>
          <cell r="H12" t="str">
            <v>Huawei MediaPad T5 10 LTE - černý</v>
          </cell>
        </row>
        <row r="13">
          <cell r="A13">
            <v>72580</v>
          </cell>
          <cell r="B13" t="str">
            <v>POC427</v>
          </cell>
          <cell r="C13" t="str">
            <v>POG514</v>
          </cell>
          <cell r="D13" t="str">
            <v>POG531</v>
          </cell>
          <cell r="E13" t="str">
            <v>POG542</v>
          </cell>
          <cell r="F13" t="str">
            <v>POG554</v>
          </cell>
          <cell r="G13" t="str">
            <v>POG566</v>
          </cell>
          <cell r="H13" t="str">
            <v xml:space="preserve">Huawei MediaPad M5 8.4 LTE - šedý </v>
          </cell>
        </row>
        <row r="14">
          <cell r="A14">
            <v>202260</v>
          </cell>
          <cell r="B14" t="str">
            <v>POE065</v>
          </cell>
          <cell r="C14" t="str">
            <v>POG519</v>
          </cell>
          <cell r="D14" t="str">
            <v>POG536</v>
          </cell>
          <cell r="E14" t="str">
            <v>POG547</v>
          </cell>
          <cell r="F14" t="str">
            <v>POG559</v>
          </cell>
          <cell r="G14" t="str">
            <v>POG571</v>
          </cell>
          <cell r="H14" t="str">
            <v>Samsung Gal TabA10.5 LTE (T595) - Černý</v>
          </cell>
        </row>
        <row r="15">
          <cell r="A15">
            <v>202250</v>
          </cell>
          <cell r="B15" t="str">
            <v>POE063</v>
          </cell>
          <cell r="C15" t="str">
            <v>POG518</v>
          </cell>
          <cell r="D15" t="str">
            <v>POG535</v>
          </cell>
          <cell r="E15" t="str">
            <v>POG546</v>
          </cell>
          <cell r="F15" t="str">
            <v>POG558</v>
          </cell>
          <cell r="G15" t="str">
            <v>POG570</v>
          </cell>
          <cell r="H15" t="str">
            <v>Samsung Galaxy Tab S4 LTE (T835) - Černý</v>
          </cell>
        </row>
        <row r="16">
          <cell r="A16">
            <v>202380</v>
          </cell>
          <cell r="B16" t="str">
            <v>POF336</v>
          </cell>
          <cell r="C16" t="str">
            <v>POG521</v>
          </cell>
          <cell r="D16" t="str">
            <v>POG537</v>
          </cell>
          <cell r="E16" t="str">
            <v>POG549</v>
          </cell>
          <cell r="F16" t="str">
            <v>POG561</v>
          </cell>
          <cell r="G16" t="str">
            <v>POG573</v>
          </cell>
          <cell r="H16" t="str">
            <v>Samsung Galaxy TabA 10.1 LTE(T515)-černý</v>
          </cell>
        </row>
        <row r="17">
          <cell r="A17">
            <v>202370</v>
          </cell>
          <cell r="B17" t="str">
            <v>POF335</v>
          </cell>
          <cell r="C17" t="str">
            <v>POG520</v>
          </cell>
          <cell r="D17" t="str">
            <v>POG568</v>
          </cell>
          <cell r="E17" t="str">
            <v>POG548</v>
          </cell>
          <cell r="F17" t="str">
            <v>POG560</v>
          </cell>
          <cell r="G17" t="str">
            <v>POG572</v>
          </cell>
          <cell r="H17" t="str">
            <v>Samsung GalaxyTab S5e LTE(T725)-stříbrný</v>
          </cell>
        </row>
        <row r="18">
          <cell r="A18">
            <v>810030</v>
          </cell>
          <cell r="B18" t="str">
            <v>PO8440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Zařízení pro Chytré auto</v>
          </cell>
        </row>
        <row r="19">
          <cell r="A19">
            <v>810050</v>
          </cell>
          <cell r="B19" t="str">
            <v>POB717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Zařízení pro Chytré auto s WiFi - VM6200S - Černý</v>
          </cell>
        </row>
        <row r="20">
          <cell r="A20">
            <v>810060</v>
          </cell>
          <cell r="B20" t="str">
            <v>POD882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 t="str">
            <v>Zařízení pro Chytré auto s WiFi - GD301E - Černý</v>
          </cell>
        </row>
        <row r="21">
          <cell r="A21">
            <v>810070</v>
          </cell>
          <cell r="B21" t="str">
            <v>POG842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Zařízení pro Chytré auto s WiFi - VM6500S - Černý</v>
          </cell>
        </row>
        <row r="22">
          <cell r="A22">
            <v>800780</v>
          </cell>
          <cell r="B22" t="str">
            <v>POE117</v>
          </cell>
          <cell r="C22" t="str">
            <v>POG528</v>
          </cell>
          <cell r="D22" t="str">
            <v>POE119</v>
          </cell>
          <cell r="E22" t="str">
            <v>POF047</v>
          </cell>
          <cell r="F22" t="str">
            <v>POE120</v>
          </cell>
          <cell r="G22" t="str">
            <v>POG580</v>
          </cell>
          <cell r="H22" t="str">
            <v>Sony PlayStation 4 500GB+3 hry (2)</v>
          </cell>
        </row>
        <row r="23">
          <cell r="A23">
            <v>800010</v>
          </cell>
          <cell r="B23" t="str">
            <v>POE659</v>
          </cell>
          <cell r="C23" t="str">
            <v>POG522</v>
          </cell>
          <cell r="D23" t="str">
            <v>POE854</v>
          </cell>
          <cell r="E23" t="str">
            <v>POF048</v>
          </cell>
          <cell r="F23" t="str">
            <v>POE855</v>
          </cell>
          <cell r="G23" t="str">
            <v>POG574</v>
          </cell>
          <cell r="H23" t="str">
            <v>Sony PlayStation4 500GB+3 hry-Černý Xmas</v>
          </cell>
        </row>
        <row r="24">
          <cell r="A24">
            <v>800040</v>
          </cell>
          <cell r="B24" t="str">
            <v>POH049</v>
          </cell>
          <cell r="C24" t="str">
            <v>POH050</v>
          </cell>
          <cell r="D24" t="str">
            <v>POH051</v>
          </cell>
          <cell r="E24" t="str">
            <v>POH052</v>
          </cell>
          <cell r="F24" t="str">
            <v>POH053</v>
          </cell>
          <cell r="G24" t="str">
            <v>POH054</v>
          </cell>
          <cell r="H24" t="str">
            <v>PS4 500GB (IV) +3 hry+PS Plus(90d)-černý</v>
          </cell>
        </row>
        <row r="25">
          <cell r="A25">
            <v>800790</v>
          </cell>
          <cell r="B25" t="str">
            <v>POE194</v>
          </cell>
          <cell r="C25" t="str">
            <v>POG529</v>
          </cell>
          <cell r="D25" t="str">
            <v>POE758</v>
          </cell>
          <cell r="E25" t="str">
            <v>POF049</v>
          </cell>
          <cell r="F25" t="str">
            <v>POE759</v>
          </cell>
          <cell r="G25" t="str">
            <v>POG581</v>
          </cell>
          <cell r="H25" t="str">
            <v>SONY KDL50WF665B - Černý</v>
          </cell>
        </row>
        <row r="26">
          <cell r="A26">
            <v>800030</v>
          </cell>
          <cell r="B26" t="str">
            <v>POG965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 t="str">
            <v>Philips 55PUS7304/12</v>
          </cell>
        </row>
        <row r="27">
          <cell r="A27">
            <v>110170</v>
          </cell>
          <cell r="B27" t="str">
            <v>PO3064</v>
          </cell>
          <cell r="C27">
            <v>0</v>
          </cell>
          <cell r="H27" t="str">
            <v>LTE USB modem Alcatel Link Key - černý</v>
          </cell>
        </row>
        <row r="28">
          <cell r="A28">
            <v>110210</v>
          </cell>
          <cell r="B28" t="str">
            <v>POF338</v>
          </cell>
          <cell r="C28" t="str">
            <v>POG595</v>
          </cell>
          <cell r="H28" t="str">
            <v>LTE mobile WiFi Alcatel LinkZone MW40</v>
          </cell>
        </row>
        <row r="29">
          <cell r="A29">
            <v>72270</v>
          </cell>
          <cell r="B29" t="str">
            <v>PO3066</v>
          </cell>
          <cell r="C29">
            <v>0</v>
          </cell>
          <cell r="H29" t="str">
            <v>LTE USB modem Huawei E3372h - bílý</v>
          </cell>
        </row>
        <row r="30">
          <cell r="A30">
            <v>72300</v>
          </cell>
          <cell r="B30" t="str">
            <v>PO6536</v>
          </cell>
          <cell r="C30">
            <v>0</v>
          </cell>
          <cell r="H30" t="str">
            <v>LTE mobile WiFi Huawei E5577C</v>
          </cell>
        </row>
        <row r="31">
          <cell r="A31">
            <v>72780</v>
          </cell>
          <cell r="B31" t="str">
            <v>POF337</v>
          </cell>
          <cell r="C31" t="str">
            <v>POG594</v>
          </cell>
          <cell r="H31" t="str">
            <v>LTE mobile WiFi Huawei E5573B</v>
          </cell>
        </row>
        <row r="32">
          <cell r="A32">
            <v>72360</v>
          </cell>
          <cell r="B32" t="str">
            <v>PO7435</v>
          </cell>
          <cell r="C32">
            <v>0</v>
          </cell>
          <cell r="H32" t="str">
            <v>LTE modem Huawei B310 - černý</v>
          </cell>
        </row>
        <row r="33">
          <cell r="A33">
            <v>110230</v>
          </cell>
          <cell r="B33" t="str">
            <v>POG291</v>
          </cell>
          <cell r="C33">
            <v>0</v>
          </cell>
          <cell r="H33" t="str">
            <v>LTE modem Alcatel HH40 - Bílý</v>
          </cell>
        </row>
        <row r="34">
          <cell r="A34">
            <v>810080</v>
          </cell>
          <cell r="B34" t="str">
            <v>POG957</v>
          </cell>
          <cell r="C34">
            <v>0</v>
          </cell>
          <cell r="H34" t="str">
            <v>LTE modem ZTE MF286R - Bílý</v>
          </cell>
        </row>
        <row r="35">
          <cell r="A35">
            <v>110170</v>
          </cell>
          <cell r="B35" t="str">
            <v>PO3064</v>
          </cell>
          <cell r="C35">
            <v>0</v>
          </cell>
          <cell r="H35" t="str">
            <v>LTE USB modem Alcatel Link Key - černý</v>
          </cell>
        </row>
        <row r="36">
          <cell r="A36">
            <v>110210</v>
          </cell>
          <cell r="B36" t="str">
            <v>POF338</v>
          </cell>
          <cell r="C36" t="str">
            <v>POG595</v>
          </cell>
          <cell r="H36" t="str">
            <v>LTE mobile WiFi Alcatel LinkZone MW40</v>
          </cell>
        </row>
        <row r="37">
          <cell r="A37">
            <v>72270</v>
          </cell>
          <cell r="B37" t="str">
            <v>PO3066</v>
          </cell>
          <cell r="C37">
            <v>0</v>
          </cell>
          <cell r="H37" t="str">
            <v>LTE USB modem Huawei E3372h - bílý</v>
          </cell>
        </row>
        <row r="38">
          <cell r="A38">
            <v>72300</v>
          </cell>
          <cell r="B38" t="str">
            <v>PO6536</v>
          </cell>
          <cell r="C38">
            <v>0</v>
          </cell>
          <cell r="H38" t="str">
            <v>LTE mobile WiFi Huawei E5577C</v>
          </cell>
        </row>
        <row r="39">
          <cell r="A39">
            <v>72780</v>
          </cell>
          <cell r="B39" t="str">
            <v>POF337</v>
          </cell>
          <cell r="C39" t="str">
            <v>POG594</v>
          </cell>
          <cell r="H39" t="str">
            <v>LTE mobile WiFi Huawei E5573B</v>
          </cell>
        </row>
        <row r="40">
          <cell r="A40">
            <v>72360</v>
          </cell>
          <cell r="B40" t="str">
            <v>PO7435</v>
          </cell>
          <cell r="C40">
            <v>0</v>
          </cell>
          <cell r="H40" t="str">
            <v>LTE modem Huawei B310 - černý</v>
          </cell>
        </row>
        <row r="41">
          <cell r="A41">
            <v>110230</v>
          </cell>
          <cell r="B41" t="str">
            <v>POG291</v>
          </cell>
          <cell r="C41">
            <v>0</v>
          </cell>
          <cell r="H41" t="str">
            <v>LTE modem Alcatel HH40 - Bílý</v>
          </cell>
        </row>
        <row r="42">
          <cell r="A42">
            <v>810080</v>
          </cell>
          <cell r="B42" t="str">
            <v>POG957</v>
          </cell>
          <cell r="C42">
            <v>0</v>
          </cell>
          <cell r="H42" t="str">
            <v>LTE modem ZTE MF286R - Bílý</v>
          </cell>
        </row>
        <row r="43">
          <cell r="A43">
            <v>800920</v>
          </cell>
          <cell r="B43" t="str">
            <v>POA679</v>
          </cell>
          <cell r="H43" t="str">
            <v>IP telefon Yealink W52P</v>
          </cell>
        </row>
        <row r="44">
          <cell r="A44">
            <v>800960</v>
          </cell>
          <cell r="B44" t="str">
            <v>POH162</v>
          </cell>
          <cell r="H44" t="str">
            <v>IP telefon Yealink W53P</v>
          </cell>
        </row>
        <row r="45">
          <cell r="A45">
            <v>800940</v>
          </cell>
          <cell r="B45" t="str">
            <v>POA681</v>
          </cell>
          <cell r="H45" t="str">
            <v>Přídavné sluchátko Yealink W52H</v>
          </cell>
        </row>
        <row r="46">
          <cell r="A46">
            <v>800930</v>
          </cell>
          <cell r="B46" t="str">
            <v>POA680</v>
          </cell>
          <cell r="H46" t="str">
            <v>IP telefon Yealink SIP-T21 E2</v>
          </cell>
        </row>
        <row r="47">
          <cell r="A47">
            <v>800950</v>
          </cell>
          <cell r="B47" t="str">
            <v>POA682</v>
          </cell>
          <cell r="H47" t="str">
            <v>IP telefon Yealink T27P</v>
          </cell>
        </row>
        <row r="48">
          <cell r="A48">
            <v>802020</v>
          </cell>
          <cell r="B48" t="str">
            <v>POA683</v>
          </cell>
          <cell r="H48" t="str">
            <v>Cisco SPA122</v>
          </cell>
        </row>
        <row r="49">
          <cell r="A49">
            <v>801030</v>
          </cell>
          <cell r="B49" t="str">
            <v>PO6199</v>
          </cell>
          <cell r="H49" t="str">
            <v>IPTV Set-top box VIP1113 512MB RAM IR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ík telefonů"/>
      <sheetName val="říjen"/>
      <sheetName val="Sheet1"/>
    </sheetNames>
    <sheetDataSet>
      <sheetData sheetId="0" refreshError="1"/>
      <sheetData sheetId="1" refreshError="1"/>
      <sheetData sheetId="2" refreshError="1">
        <row r="2">
          <cell r="A2" t="str">
            <v>SAP</v>
          </cell>
          <cell r="B2" t="str">
            <v>EPC_ID</v>
          </cell>
          <cell r="C2" t="str">
            <v>PO ID</v>
          </cell>
          <cell r="D2" t="str">
            <v>PO ID</v>
          </cell>
          <cell r="E2" t="str">
            <v>PO ID</v>
          </cell>
          <cell r="G2" t="str">
            <v>PO ID</v>
          </cell>
          <cell r="H2" t="str">
            <v>PO ID</v>
          </cell>
          <cell r="I2" t="str">
            <v>PO ID</v>
          </cell>
          <cell r="J2" t="str">
            <v>PO ID</v>
          </cell>
          <cell r="K2" t="str">
            <v>PO ID</v>
          </cell>
          <cell r="L2" t="str">
            <v>PO ID</v>
          </cell>
          <cell r="M2" t="str">
            <v>PO ID</v>
          </cell>
          <cell r="N2" t="str">
            <v>PO ID</v>
          </cell>
          <cell r="O2" t="str">
            <v>PO ID</v>
          </cell>
        </row>
        <row r="3">
          <cell r="A3" t="str">
            <v>kód</v>
          </cell>
          <cell r="D3" t="str">
            <v>dot.1000</v>
          </cell>
          <cell r="E3" t="str">
            <v>dot.2000</v>
          </cell>
          <cell r="G3" t="str">
            <v>dot.4000</v>
          </cell>
          <cell r="H3" t="str">
            <v xml:space="preserve">USP sleva 1000 </v>
          </cell>
          <cell r="I3" t="str">
            <v>dot.1000 + USP sleva</v>
          </cell>
          <cell r="J3" t="str">
            <v>dot.2000 + USP sleva</v>
          </cell>
          <cell r="K3" t="str">
            <v>dot.4000 + USP sleva</v>
          </cell>
          <cell r="L3" t="str">
            <v xml:space="preserve">Xmass </v>
          </cell>
          <cell r="M3" t="str">
            <v>Xmass + 1000 sleva</v>
          </cell>
          <cell r="N3" t="str">
            <v>Xmass + 2000 sleva</v>
          </cell>
          <cell r="O3" t="str">
            <v>Xmass + 4000 sleva</v>
          </cell>
          <cell r="P3" t="str">
            <v>Telefony, SmartPhony, tablety, modemy, ntb atd.</v>
          </cell>
        </row>
        <row r="4">
          <cell r="A4">
            <v>110160</v>
          </cell>
          <cell r="B4" t="str">
            <v>PO20196</v>
          </cell>
          <cell r="C4" t="str">
            <v>PO9005</v>
          </cell>
          <cell r="P4" t="str">
            <v>Alcatel 20.08 - černostříbrný</v>
          </cell>
        </row>
        <row r="5">
          <cell r="A5">
            <v>110150</v>
          </cell>
          <cell r="B5" t="str">
            <v>PO20191</v>
          </cell>
          <cell r="C5" t="str">
            <v>PO8467</v>
          </cell>
          <cell r="D5" t="str">
            <v>POA036</v>
          </cell>
          <cell r="E5" t="str">
            <v>POA037</v>
          </cell>
          <cell r="P5" t="str">
            <v>Alcatel Pixi 4 (5) 4G - černý</v>
          </cell>
        </row>
        <row r="6">
          <cell r="A6">
            <v>110190</v>
          </cell>
          <cell r="B6" t="str">
            <v>PO21493</v>
          </cell>
          <cell r="C6" t="str">
            <v>POB889</v>
          </cell>
          <cell r="D6" t="str">
            <v>POB890</v>
          </cell>
          <cell r="E6" t="str">
            <v>POB891</v>
          </cell>
          <cell r="P6" t="str">
            <v>Alcatel Pixi 5 (5) LTE - Černý</v>
          </cell>
        </row>
        <row r="7">
          <cell r="A7">
            <v>110200</v>
          </cell>
          <cell r="B7" t="str">
            <v>PO22173</v>
          </cell>
          <cell r="C7" t="str">
            <v>POC809</v>
          </cell>
          <cell r="D7" t="str">
            <v>POC810</v>
          </cell>
          <cell r="E7" t="str">
            <v>POC811</v>
          </cell>
          <cell r="P7" t="str">
            <v>Alcatel 1x - Šedý</v>
          </cell>
        </row>
        <row r="8">
          <cell r="A8">
            <v>500990</v>
          </cell>
          <cell r="B8" t="str">
            <v>PO17175</v>
          </cell>
          <cell r="C8" t="str">
            <v>PO1053</v>
          </cell>
          <cell r="D8" t="str">
            <v>POA039</v>
          </cell>
          <cell r="E8" t="str">
            <v>POA040</v>
          </cell>
          <cell r="G8" t="str">
            <v>POA041</v>
          </cell>
          <cell r="P8" t="str">
            <v>iPhone 5S - 16GB - stříbrný - doprodej</v>
          </cell>
        </row>
        <row r="9">
          <cell r="A9">
            <v>501420</v>
          </cell>
          <cell r="B9" t="str">
            <v>PO19797</v>
          </cell>
          <cell r="C9" t="str">
            <v>PO6935</v>
          </cell>
          <cell r="D9" t="str">
            <v>POA042</v>
          </cell>
          <cell r="E9" t="str">
            <v>POA043</v>
          </cell>
          <cell r="G9" t="str">
            <v>POA044</v>
          </cell>
          <cell r="P9" t="str">
            <v>iPhone SE 16GB - šedý - doprodej</v>
          </cell>
        </row>
        <row r="10">
          <cell r="A10">
            <v>501421</v>
          </cell>
          <cell r="B10" t="str">
            <v>PO19798</v>
          </cell>
          <cell r="C10" t="str">
            <v>PO6937</v>
          </cell>
          <cell r="D10" t="str">
            <v>POA045</v>
          </cell>
          <cell r="E10" t="str">
            <v>POA046</v>
          </cell>
          <cell r="G10" t="str">
            <v>POA047</v>
          </cell>
          <cell r="P10" t="str">
            <v>iPhone SE 16GB - zlatý - doprodej</v>
          </cell>
        </row>
        <row r="11">
          <cell r="A11">
            <v>501550</v>
          </cell>
          <cell r="B11" t="str">
            <v>PO20966</v>
          </cell>
          <cell r="C11" t="str">
            <v>POA487</v>
          </cell>
          <cell r="D11" t="str">
            <v>POA488</v>
          </cell>
          <cell r="E11" t="str">
            <v>POA489</v>
          </cell>
          <cell r="G11" t="str">
            <v>POA490</v>
          </cell>
          <cell r="P11" t="str">
            <v>iPhone SE 32GB - Šedý</v>
          </cell>
        </row>
        <row r="12">
          <cell r="A12">
            <v>501551</v>
          </cell>
          <cell r="B12" t="str">
            <v>PO20967</v>
          </cell>
          <cell r="C12" t="str">
            <v>POA491</v>
          </cell>
          <cell r="D12" t="str">
            <v>POA492</v>
          </cell>
          <cell r="E12" t="str">
            <v>POA493</v>
          </cell>
          <cell r="G12" t="str">
            <v>POA494</v>
          </cell>
          <cell r="P12" t="str">
            <v>iPhone SE 32GB - Zlatý</v>
          </cell>
        </row>
        <row r="13">
          <cell r="A13">
            <v>501552</v>
          </cell>
          <cell r="B13" t="str">
            <v>PO20968</v>
          </cell>
          <cell r="C13" t="str">
            <v>POA495</v>
          </cell>
          <cell r="D13" t="str">
            <v>POA496</v>
          </cell>
          <cell r="E13" t="str">
            <v>POA497</v>
          </cell>
          <cell r="G13" t="str">
            <v>POA498</v>
          </cell>
          <cell r="P13" t="str">
            <v>iPhone SE 32GB - Růžově zlatý</v>
          </cell>
        </row>
        <row r="14">
          <cell r="A14">
            <v>501560</v>
          </cell>
          <cell r="B14" t="str">
            <v>PO20969</v>
          </cell>
          <cell r="C14" t="str">
            <v>POA499</v>
          </cell>
          <cell r="D14" t="str">
            <v>POA500</v>
          </cell>
          <cell r="E14" t="str">
            <v>POA501</v>
          </cell>
          <cell r="G14" t="str">
            <v>POA502</v>
          </cell>
          <cell r="P14" t="str">
            <v>iPhone SE 128GB - Šedý</v>
          </cell>
        </row>
        <row r="15">
          <cell r="A15">
            <v>501561</v>
          </cell>
          <cell r="B15" t="str">
            <v>PO20970</v>
          </cell>
          <cell r="C15" t="str">
            <v>POA503</v>
          </cell>
          <cell r="D15" t="str">
            <v>POA504</v>
          </cell>
          <cell r="E15" t="str">
            <v>POA505</v>
          </cell>
          <cell r="G15" t="str">
            <v>POA506</v>
          </cell>
          <cell r="P15" t="str">
            <v>iPhone SE 128GB - Zlatý</v>
          </cell>
        </row>
        <row r="16">
          <cell r="A16">
            <v>501640</v>
          </cell>
          <cell r="B16" t="str">
            <v>PO21433</v>
          </cell>
          <cell r="C16" t="str">
            <v>POC061</v>
          </cell>
          <cell r="D16" t="str">
            <v>POC062</v>
          </cell>
          <cell r="E16" t="str">
            <v>POC063</v>
          </cell>
          <cell r="G16" t="str">
            <v>POC064</v>
          </cell>
          <cell r="P16" t="str">
            <v>Apple iPhone 6 32GB - šedý</v>
          </cell>
        </row>
        <row r="17">
          <cell r="A17">
            <v>501500</v>
          </cell>
          <cell r="B17" t="str">
            <v>PO20336</v>
          </cell>
          <cell r="C17" t="str">
            <v>PO8758</v>
          </cell>
          <cell r="D17" t="str">
            <v>POA066</v>
          </cell>
          <cell r="E17" t="str">
            <v>POA067</v>
          </cell>
          <cell r="G17" t="str">
            <v>POA068</v>
          </cell>
          <cell r="P17" t="str">
            <v>iPhone 6s 32GB - šedý</v>
          </cell>
        </row>
        <row r="18">
          <cell r="A18">
            <v>501370</v>
          </cell>
          <cell r="B18" t="str">
            <v>PO19273</v>
          </cell>
          <cell r="C18" t="str">
            <v>PO6136</v>
          </cell>
          <cell r="D18" t="str">
            <v>POA069</v>
          </cell>
          <cell r="E18" t="str">
            <v>POA070</v>
          </cell>
          <cell r="G18" t="str">
            <v>POA071</v>
          </cell>
          <cell r="P18" t="str">
            <v>iPhone 6s 128GB - šedý</v>
          </cell>
        </row>
        <row r="19">
          <cell r="A19">
            <v>501390</v>
          </cell>
          <cell r="B19" t="str">
            <v>PO19276</v>
          </cell>
          <cell r="C19" t="str">
            <v>PO6145</v>
          </cell>
          <cell r="D19" t="str">
            <v>POA072</v>
          </cell>
          <cell r="E19" t="str">
            <v>POA073</v>
          </cell>
          <cell r="G19" t="str">
            <v>POA074</v>
          </cell>
          <cell r="P19" t="str">
            <v>iPhone 6s Plus 128GB - šedý</v>
          </cell>
        </row>
        <row r="20">
          <cell r="A20">
            <v>501460</v>
          </cell>
          <cell r="B20" t="str">
            <v>PO20326</v>
          </cell>
          <cell r="C20" t="str">
            <v>PO8742</v>
          </cell>
          <cell r="D20" t="str">
            <v>POA075</v>
          </cell>
          <cell r="E20" t="str">
            <v>POA076</v>
          </cell>
          <cell r="G20" t="str">
            <v>POA077</v>
          </cell>
          <cell r="P20" t="str">
            <v>iPhone 7 32GB - černý</v>
          </cell>
        </row>
        <row r="21">
          <cell r="A21">
            <v>501461</v>
          </cell>
          <cell r="B21" t="str">
            <v>PO20327</v>
          </cell>
          <cell r="C21" t="str">
            <v>PO8744</v>
          </cell>
          <cell r="D21" t="str">
            <v>POA078</v>
          </cell>
          <cell r="E21" t="str">
            <v>POA079</v>
          </cell>
          <cell r="G21" t="str">
            <v>POA080</v>
          </cell>
          <cell r="P21" t="str">
            <v>iPhone 7 32GB - růžově zlatý</v>
          </cell>
        </row>
        <row r="22">
          <cell r="A22">
            <v>501462</v>
          </cell>
          <cell r="B22" t="str">
            <v>PO20328</v>
          </cell>
          <cell r="C22" t="str">
            <v>PO8746</v>
          </cell>
          <cell r="D22" t="str">
            <v>POA081</v>
          </cell>
          <cell r="E22" t="str">
            <v>POA082</v>
          </cell>
          <cell r="G22" t="str">
            <v>POA083</v>
          </cell>
          <cell r="P22" t="str">
            <v>iPhone 7 32GB - stříbrný</v>
          </cell>
        </row>
        <row r="23">
          <cell r="A23">
            <v>501470</v>
          </cell>
          <cell r="B23" t="str">
            <v>PO20329</v>
          </cell>
          <cell r="C23" t="str">
            <v>PO8748</v>
          </cell>
          <cell r="D23" t="str">
            <v>POA084</v>
          </cell>
          <cell r="E23" t="str">
            <v>POA085</v>
          </cell>
          <cell r="G23" t="str">
            <v>POA086</v>
          </cell>
          <cell r="P23" t="str">
            <v>iPhone 7 128GB - stříbrný</v>
          </cell>
        </row>
        <row r="24">
          <cell r="A24">
            <v>501471</v>
          </cell>
          <cell r="B24" t="str">
            <v>PO20330</v>
          </cell>
          <cell r="C24" t="str">
            <v>PO8750</v>
          </cell>
          <cell r="D24" t="str">
            <v>POA087</v>
          </cell>
          <cell r="E24" t="str">
            <v>POA088</v>
          </cell>
          <cell r="G24" t="str">
            <v>POA089</v>
          </cell>
          <cell r="P24" t="str">
            <v>iPhone 7 128GB - temně černý</v>
          </cell>
        </row>
        <row r="25">
          <cell r="A25">
            <v>501472</v>
          </cell>
          <cell r="B25" t="str">
            <v>PO20331</v>
          </cell>
          <cell r="C25" t="str">
            <v>PO8752</v>
          </cell>
          <cell r="D25" t="str">
            <v>POA090</v>
          </cell>
          <cell r="E25" t="str">
            <v>POA091</v>
          </cell>
          <cell r="G25" t="str">
            <v>POA092</v>
          </cell>
          <cell r="P25" t="str">
            <v>iPhone 7 128GB - zlatý</v>
          </cell>
        </row>
        <row r="26">
          <cell r="A26">
            <v>501473</v>
          </cell>
          <cell r="B26" t="str">
            <v>PO20961</v>
          </cell>
          <cell r="C26" t="str">
            <v>POA433</v>
          </cell>
          <cell r="D26" t="str">
            <v>POA434</v>
          </cell>
          <cell r="E26" t="str">
            <v>POA435</v>
          </cell>
          <cell r="G26" t="str">
            <v>POA436</v>
          </cell>
          <cell r="P26" t="str">
            <v>iPhone 7 128GB - červený</v>
          </cell>
        </row>
        <row r="27">
          <cell r="A27">
            <v>501480</v>
          </cell>
          <cell r="B27" t="str">
            <v>PO20332</v>
          </cell>
          <cell r="C27" t="str">
            <v>PO8754</v>
          </cell>
          <cell r="D27" t="str">
            <v>POA093</v>
          </cell>
          <cell r="E27" t="str">
            <v>POA094</v>
          </cell>
          <cell r="G27" t="str">
            <v>POA095</v>
          </cell>
          <cell r="P27" t="str">
            <v>iPhone 7 256GB - temně černý</v>
          </cell>
        </row>
        <row r="28">
          <cell r="A28">
            <v>501490</v>
          </cell>
          <cell r="B28" t="str">
            <v>PO20334</v>
          </cell>
          <cell r="C28" t="str">
            <v>PO8756</v>
          </cell>
          <cell r="D28" t="str">
            <v>POA096</v>
          </cell>
          <cell r="E28" t="str">
            <v>POA097</v>
          </cell>
          <cell r="G28" t="str">
            <v>POA098</v>
          </cell>
          <cell r="P28" t="str">
            <v>iPhone 7 Plus 128G - černý</v>
          </cell>
        </row>
        <row r="29">
          <cell r="A29">
            <v>501510</v>
          </cell>
          <cell r="B29" t="str">
            <v>PO20385</v>
          </cell>
          <cell r="C29" t="str">
            <v>PO9003</v>
          </cell>
          <cell r="D29" t="str">
            <v>POA099</v>
          </cell>
          <cell r="E29" t="str">
            <v>POA100</v>
          </cell>
          <cell r="G29" t="str">
            <v>POA101</v>
          </cell>
          <cell r="P29" t="str">
            <v>iPhone 7 Plus 256G - temně černý</v>
          </cell>
        </row>
        <row r="30">
          <cell r="A30">
            <v>501600</v>
          </cell>
          <cell r="B30" t="str">
            <v>PO21421</v>
          </cell>
          <cell r="C30" t="str">
            <v>POB773</v>
          </cell>
          <cell r="D30" t="str">
            <v>POB774</v>
          </cell>
          <cell r="E30" t="str">
            <v>POB775</v>
          </cell>
          <cell r="G30" t="str">
            <v>POB776</v>
          </cell>
          <cell r="P30" t="str">
            <v xml:space="preserve">Apple iPhone 8 64GB - šedý </v>
          </cell>
        </row>
        <row r="31">
          <cell r="A31">
            <v>501601</v>
          </cell>
          <cell r="B31" t="str">
            <v>PO21422</v>
          </cell>
          <cell r="C31" t="str">
            <v>POB778</v>
          </cell>
          <cell r="D31" t="str">
            <v>POB779</v>
          </cell>
          <cell r="E31" t="str">
            <v>POB780</v>
          </cell>
          <cell r="G31" t="str">
            <v>POB781</v>
          </cell>
          <cell r="P31" t="str">
            <v xml:space="preserve">Apple iPhone 8 64GB - stříbrný </v>
          </cell>
        </row>
        <row r="32">
          <cell r="A32">
            <v>501602</v>
          </cell>
          <cell r="B32" t="str">
            <v>PO21423</v>
          </cell>
          <cell r="C32" t="str">
            <v>POB783</v>
          </cell>
          <cell r="D32" t="str">
            <v>POB784</v>
          </cell>
          <cell r="E32" t="str">
            <v>POB785</v>
          </cell>
          <cell r="G32" t="str">
            <v>POB786</v>
          </cell>
          <cell r="P32" t="str">
            <v xml:space="preserve">Apple iPhone 8 64GB - zlatý </v>
          </cell>
        </row>
        <row r="33">
          <cell r="A33">
            <v>501610</v>
          </cell>
          <cell r="B33" t="str">
            <v>PO21425</v>
          </cell>
          <cell r="C33" t="str">
            <v>POB788</v>
          </cell>
          <cell r="D33" t="str">
            <v>POB789</v>
          </cell>
          <cell r="E33" t="str">
            <v>POB790</v>
          </cell>
          <cell r="G33" t="str">
            <v>POB791</v>
          </cell>
          <cell r="P33" t="str">
            <v xml:space="preserve">Apple iPhone 8 256GB - šedý </v>
          </cell>
        </row>
        <row r="34">
          <cell r="A34">
            <v>501611</v>
          </cell>
          <cell r="B34" t="str">
            <v>PO21426</v>
          </cell>
          <cell r="C34" t="str">
            <v>POB793</v>
          </cell>
          <cell r="D34" t="str">
            <v>POB794</v>
          </cell>
          <cell r="E34" t="str">
            <v>POB795</v>
          </cell>
          <cell r="G34" t="str">
            <v>POB796</v>
          </cell>
          <cell r="P34" t="str">
            <v xml:space="preserve">Apple iPhone 8 256GB - stříbrný </v>
          </cell>
        </row>
        <row r="35">
          <cell r="A35">
            <v>501620</v>
          </cell>
          <cell r="B35" t="str">
            <v>PO21427</v>
          </cell>
          <cell r="C35" t="str">
            <v>POB798</v>
          </cell>
          <cell r="D35" t="str">
            <v>POB799</v>
          </cell>
          <cell r="E35" t="str">
            <v>POB800</v>
          </cell>
          <cell r="G35" t="str">
            <v>POB801</v>
          </cell>
          <cell r="P35" t="str">
            <v xml:space="preserve">Apple iPhone 8 Plus 64GB - šedý </v>
          </cell>
        </row>
        <row r="36">
          <cell r="A36">
            <v>501621</v>
          </cell>
          <cell r="B36" t="str">
            <v>PO21428</v>
          </cell>
          <cell r="C36" t="str">
            <v>POB803</v>
          </cell>
          <cell r="D36" t="str">
            <v>POB804</v>
          </cell>
          <cell r="E36" t="str">
            <v>POB805</v>
          </cell>
          <cell r="G36" t="str">
            <v>POB806</v>
          </cell>
          <cell r="P36" t="str">
            <v xml:space="preserve">Apple iPhone 8 Plus 64GB - zlatý </v>
          </cell>
        </row>
        <row r="37">
          <cell r="A37">
            <v>501650</v>
          </cell>
          <cell r="B37" t="str">
            <v>PO21487</v>
          </cell>
          <cell r="C37" t="str">
            <v>POB893</v>
          </cell>
          <cell r="D37" t="str">
            <v>POB894</v>
          </cell>
          <cell r="E37" t="str">
            <v>POB895</v>
          </cell>
          <cell r="G37" t="str">
            <v>POB896</v>
          </cell>
          <cell r="P37" t="str">
            <v>Apple iPhone X 64GB - Šedý</v>
          </cell>
        </row>
        <row r="38">
          <cell r="A38">
            <v>501651</v>
          </cell>
          <cell r="B38" t="str">
            <v>PO21488</v>
          </cell>
          <cell r="C38" t="str">
            <v>POB898</v>
          </cell>
          <cell r="D38" t="str">
            <v>POB899</v>
          </cell>
          <cell r="E38" t="str">
            <v>POB900</v>
          </cell>
          <cell r="G38" t="str">
            <v>POB901</v>
          </cell>
          <cell r="P38" t="str">
            <v>Apple iPhone X 64GB - Stříbrný</v>
          </cell>
        </row>
        <row r="39">
          <cell r="A39">
            <v>501660</v>
          </cell>
          <cell r="B39" t="str">
            <v>PO21489</v>
          </cell>
          <cell r="C39" t="str">
            <v>POB903</v>
          </cell>
          <cell r="D39" t="str">
            <v>POB904</v>
          </cell>
          <cell r="E39" t="str">
            <v>POB905</v>
          </cell>
          <cell r="G39" t="str">
            <v>POB906</v>
          </cell>
          <cell r="P39" t="str">
            <v>Apple iPhone X 256GB - Šedý</v>
          </cell>
        </row>
        <row r="40">
          <cell r="A40">
            <v>501661</v>
          </cell>
          <cell r="B40" t="str">
            <v>PO21658</v>
          </cell>
          <cell r="C40" t="str">
            <v>POC115</v>
          </cell>
          <cell r="D40" t="str">
            <v>POC116</v>
          </cell>
          <cell r="E40" t="str">
            <v>POC117</v>
          </cell>
          <cell r="G40" t="str">
            <v>POC118</v>
          </cell>
          <cell r="P40" t="str">
            <v>Apple iPhone X 256GB - Stříbrný</v>
          </cell>
        </row>
        <row r="41">
          <cell r="A41">
            <v>71160</v>
          </cell>
          <cell r="B41" t="str">
            <v>PO18876</v>
          </cell>
          <cell r="C41" t="str">
            <v>PO3043</v>
          </cell>
          <cell r="D41" t="str">
            <v>POA102</v>
          </cell>
          <cell r="E41" t="str">
            <v>POA103</v>
          </cell>
          <cell r="G41" t="str">
            <v>POA104</v>
          </cell>
          <cell r="P41" t="str">
            <v>BlackBerry Leap - šedý - doprodej</v>
          </cell>
        </row>
        <row r="42">
          <cell r="A42">
            <v>300820</v>
          </cell>
          <cell r="B42" t="str">
            <v>PO20736</v>
          </cell>
          <cell r="C42" t="str">
            <v>PO9586</v>
          </cell>
          <cell r="D42" t="str">
            <v>POA105</v>
          </cell>
          <cell r="E42" t="str">
            <v>POA106</v>
          </cell>
          <cell r="P42" t="str">
            <v>CAT B30 - černý</v>
          </cell>
        </row>
        <row r="43">
          <cell r="A43">
            <v>300750</v>
          </cell>
          <cell r="B43" t="str">
            <v>PO19796</v>
          </cell>
          <cell r="C43" t="str">
            <v>PO6927</v>
          </cell>
          <cell r="D43" t="str">
            <v>POA107</v>
          </cell>
          <cell r="E43" t="str">
            <v>POA108</v>
          </cell>
          <cell r="G43" t="str">
            <v>POA109</v>
          </cell>
          <cell r="P43" t="str">
            <v>CAT S30 - černý</v>
          </cell>
        </row>
        <row r="44">
          <cell r="A44">
            <v>300690</v>
          </cell>
          <cell r="B44" t="str">
            <v>PO19281</v>
          </cell>
          <cell r="C44" t="str">
            <v>PO6107</v>
          </cell>
          <cell r="D44" t="str">
            <v>POA110</v>
          </cell>
          <cell r="E44" t="str">
            <v>POA111</v>
          </cell>
          <cell r="G44" t="str">
            <v>POA112</v>
          </cell>
          <cell r="P44" t="str">
            <v>CAT S40 - černý</v>
          </cell>
        </row>
        <row r="45">
          <cell r="A45">
            <v>300780</v>
          </cell>
          <cell r="B45" t="str">
            <v>PO20176</v>
          </cell>
          <cell r="C45" t="str">
            <v>PO8370</v>
          </cell>
          <cell r="D45" t="str">
            <v>POA113</v>
          </cell>
          <cell r="E45" t="str">
            <v>POA114</v>
          </cell>
          <cell r="G45" t="str">
            <v>POA115</v>
          </cell>
          <cell r="P45" t="str">
            <v>CAT S60 - černý</v>
          </cell>
        </row>
        <row r="46">
          <cell r="A46">
            <v>300910</v>
          </cell>
          <cell r="B46" t="str">
            <v>PO21692</v>
          </cell>
          <cell r="C46" t="str">
            <v>POC152</v>
          </cell>
          <cell r="D46" t="str">
            <v>POC153</v>
          </cell>
          <cell r="E46" t="str">
            <v>POC154</v>
          </cell>
          <cell r="G46" t="str">
            <v>POC155</v>
          </cell>
          <cell r="P46" t="str">
            <v>CAT S31 - Černý</v>
          </cell>
        </row>
        <row r="47">
          <cell r="A47">
            <v>300930</v>
          </cell>
          <cell r="B47" t="str">
            <v>PO22247</v>
          </cell>
          <cell r="C47" t="str">
            <v>POC897</v>
          </cell>
          <cell r="D47" t="str">
            <v>POC898</v>
          </cell>
          <cell r="E47" t="str">
            <v>POC899</v>
          </cell>
          <cell r="G47" t="str">
            <v>POC900</v>
          </cell>
          <cell r="P47" t="str">
            <v>CAT S61 - Černý</v>
          </cell>
        </row>
        <row r="48">
          <cell r="A48">
            <v>300680</v>
          </cell>
          <cell r="B48" t="str">
            <v>PO19250</v>
          </cell>
          <cell r="C48" t="str">
            <v>PO6106</v>
          </cell>
          <cell r="P48" t="str">
            <v>CPA Halo 11 - černý</v>
          </cell>
        </row>
        <row r="49">
          <cell r="A49">
            <v>300681</v>
          </cell>
          <cell r="B49" t="str">
            <v>PO20666</v>
          </cell>
          <cell r="C49" t="str">
            <v>PO9079</v>
          </cell>
          <cell r="P49" t="str">
            <v>CPA Halo 11 - červený</v>
          </cell>
        </row>
        <row r="50">
          <cell r="A50">
            <v>300830</v>
          </cell>
          <cell r="B50" t="str">
            <v>PO20741</v>
          </cell>
          <cell r="C50" t="str">
            <v>PO9741</v>
          </cell>
          <cell r="D50" t="str">
            <v>POA120</v>
          </cell>
          <cell r="E50" t="str">
            <v>POA121</v>
          </cell>
          <cell r="G50" t="str">
            <v>POA122</v>
          </cell>
          <cell r="P50" t="str">
            <v>myPhone Hammer Energy - oranžovočerný</v>
          </cell>
        </row>
        <row r="51">
          <cell r="A51">
            <v>300920</v>
          </cell>
          <cell r="B51" t="str">
            <v>PO21710</v>
          </cell>
          <cell r="C51" t="str">
            <v>POC157</v>
          </cell>
          <cell r="D51" t="str">
            <v>POC158</v>
          </cell>
          <cell r="E51" t="str">
            <v>POC159</v>
          </cell>
          <cell r="P51" t="str">
            <v>myPhone Fun LTE - Černý</v>
          </cell>
        </row>
        <row r="52">
          <cell r="A52">
            <v>300790</v>
          </cell>
          <cell r="B52" t="str">
            <v>PO20311</v>
          </cell>
          <cell r="C52" t="str">
            <v>PO8760</v>
          </cell>
          <cell r="D52" t="str">
            <v>POA123</v>
          </cell>
          <cell r="E52" t="str">
            <v>POA124</v>
          </cell>
          <cell r="P52" t="str">
            <v>Coolpad Modena 2 - šedý - doprodej</v>
          </cell>
        </row>
        <row r="53">
          <cell r="A53">
            <v>300740</v>
          </cell>
          <cell r="B53" t="str">
            <v>PO19603</v>
          </cell>
          <cell r="C53" t="str">
            <v>PO6925</v>
          </cell>
          <cell r="D53" t="str">
            <v>POA125</v>
          </cell>
          <cell r="E53" t="str">
            <v>POA126</v>
          </cell>
          <cell r="P53" t="str">
            <v>Coolpad Porto S - šedý - doprodej</v>
          </cell>
        </row>
        <row r="54">
          <cell r="A54">
            <v>300730</v>
          </cell>
          <cell r="B54" t="str">
            <v>PO19599</v>
          </cell>
          <cell r="C54" t="str">
            <v>PO6787</v>
          </cell>
          <cell r="D54" t="str">
            <v>POA022</v>
          </cell>
          <cell r="E54" t="str">
            <v>POA023</v>
          </cell>
          <cell r="G54" t="str">
            <v>POA129</v>
          </cell>
          <cell r="P54" t="str">
            <v>Honor 5X - zlatý</v>
          </cell>
        </row>
        <row r="55">
          <cell r="A55">
            <v>300860</v>
          </cell>
          <cell r="B55" t="str">
            <v>PO21159</v>
          </cell>
          <cell r="C55" t="str">
            <v>POB027</v>
          </cell>
          <cell r="D55" t="str">
            <v>POB028</v>
          </cell>
          <cell r="E55" t="str">
            <v>POB029</v>
          </cell>
          <cell r="G55" t="str">
            <v>POB030</v>
          </cell>
          <cell r="P55" t="str">
            <v xml:space="preserve">Honor 6X - šedý </v>
          </cell>
        </row>
        <row r="56">
          <cell r="A56">
            <v>300861</v>
          </cell>
          <cell r="B56" t="str">
            <v>PO21157</v>
          </cell>
          <cell r="C56" t="str">
            <v>POB032</v>
          </cell>
          <cell r="D56" t="str">
            <v>POB033</v>
          </cell>
          <cell r="E56" t="str">
            <v>POB034</v>
          </cell>
          <cell r="G56" t="str">
            <v>POB035</v>
          </cell>
          <cell r="P56" t="str">
            <v xml:space="preserve">Honor 6X - zlatý </v>
          </cell>
        </row>
        <row r="57">
          <cell r="A57">
            <v>300800</v>
          </cell>
          <cell r="B57" t="str">
            <v>PO20382</v>
          </cell>
          <cell r="C57" t="str">
            <v>POA482</v>
          </cell>
          <cell r="D57" t="str">
            <v>POA483</v>
          </cell>
          <cell r="E57" t="str">
            <v>POA484</v>
          </cell>
          <cell r="G57" t="str">
            <v>POA485</v>
          </cell>
          <cell r="P57" t="str">
            <v>Honor 8 - Modrý</v>
          </cell>
        </row>
        <row r="58">
          <cell r="A58">
            <v>300880</v>
          </cell>
          <cell r="B58" t="str">
            <v>PO22031</v>
          </cell>
          <cell r="C58" t="str">
            <v>POC589</v>
          </cell>
          <cell r="D58" t="str">
            <v>POC590</v>
          </cell>
          <cell r="E58" t="str">
            <v>POC591</v>
          </cell>
          <cell r="G58" t="str">
            <v>POC592</v>
          </cell>
          <cell r="P58" t="str">
            <v>Honor 9 Lite - Modrý</v>
          </cell>
        </row>
        <row r="59">
          <cell r="A59">
            <v>300870</v>
          </cell>
          <cell r="B59" t="str">
            <v>PO21306</v>
          </cell>
          <cell r="C59" t="str">
            <v>POB574</v>
          </cell>
          <cell r="D59" t="str">
            <v>POB575</v>
          </cell>
          <cell r="E59" t="str">
            <v>POB576</v>
          </cell>
          <cell r="G59" t="str">
            <v>POB577</v>
          </cell>
          <cell r="P59" t="str">
            <v>Honor 9 - Šedý</v>
          </cell>
        </row>
        <row r="60">
          <cell r="A60">
            <v>300890</v>
          </cell>
          <cell r="B60" t="str">
            <v>PO22172</v>
          </cell>
          <cell r="C60" t="str">
            <v>POC813</v>
          </cell>
          <cell r="D60" t="str">
            <v>POC814</v>
          </cell>
          <cell r="E60" t="str">
            <v>POC815</v>
          </cell>
          <cell r="G60" t="str">
            <v>POC816</v>
          </cell>
          <cell r="P60" t="str">
            <v>Honor 10 64 GB - Šedý</v>
          </cell>
        </row>
        <row r="61">
          <cell r="A61">
            <v>300891</v>
          </cell>
          <cell r="B61" t="str">
            <v>PO22217</v>
          </cell>
          <cell r="C61" t="str">
            <v>POC865</v>
          </cell>
          <cell r="D61" t="str">
            <v>POC866</v>
          </cell>
          <cell r="E61" t="str">
            <v>POC867</v>
          </cell>
          <cell r="G61" t="str">
            <v>POC868</v>
          </cell>
          <cell r="P61" t="str">
            <v>Honor 10 64 GB - Šedý</v>
          </cell>
        </row>
        <row r="62">
          <cell r="A62">
            <v>510010</v>
          </cell>
          <cell r="B62" t="str">
            <v>PO18776</v>
          </cell>
          <cell r="C62" t="str">
            <v>PO3056</v>
          </cell>
          <cell r="D62" t="str">
            <v>POA142</v>
          </cell>
          <cell r="E62" t="str">
            <v>POA143</v>
          </cell>
          <cell r="G62" t="str">
            <v>POA144</v>
          </cell>
          <cell r="P62" t="str">
            <v>HTC One mini 2 - šedý</v>
          </cell>
        </row>
        <row r="63">
          <cell r="A63">
            <v>510120</v>
          </cell>
          <cell r="B63" t="str">
            <v>PO21006</v>
          </cell>
          <cell r="C63" t="str">
            <v>POA621</v>
          </cell>
          <cell r="D63" t="str">
            <v>POA622</v>
          </cell>
          <cell r="E63" t="str">
            <v>POA623</v>
          </cell>
          <cell r="G63" t="str">
            <v>POA624</v>
          </cell>
          <cell r="P63" t="str">
            <v xml:space="preserve">HTC Desire 650 - modrý </v>
          </cell>
        </row>
        <row r="64">
          <cell r="A64">
            <v>510130</v>
          </cell>
          <cell r="B64" t="str">
            <v>POB908</v>
          </cell>
          <cell r="C64" t="str">
            <v>POB909</v>
          </cell>
          <cell r="D64" t="str">
            <v>POB910</v>
          </cell>
          <cell r="E64" t="str">
            <v>POB911</v>
          </cell>
          <cell r="G64" t="str">
            <v>POB912</v>
          </cell>
          <cell r="P64" t="str">
            <v>HTC U11 Life - Černý</v>
          </cell>
        </row>
        <row r="65">
          <cell r="A65">
            <v>72390</v>
          </cell>
          <cell r="B65" t="str">
            <v>PO20065</v>
          </cell>
          <cell r="C65" t="str">
            <v>PO8362</v>
          </cell>
          <cell r="D65" t="str">
            <v>POA145</v>
          </cell>
          <cell r="E65" t="str">
            <v>POA146</v>
          </cell>
          <cell r="H65" t="str">
            <v>POA507</v>
          </cell>
          <cell r="I65" t="str">
            <v>POA457</v>
          </cell>
          <cell r="P65" t="str">
            <v xml:space="preserve">Huawei Y5 II - bílý </v>
          </cell>
        </row>
        <row r="66">
          <cell r="A66">
            <v>72391</v>
          </cell>
          <cell r="B66" t="str">
            <v>PO20066</v>
          </cell>
          <cell r="C66" t="str">
            <v>PO8364</v>
          </cell>
          <cell r="D66" t="str">
            <v>POA147</v>
          </cell>
          <cell r="E66" t="str">
            <v>POA148</v>
          </cell>
          <cell r="H66" t="str">
            <v>POA508</v>
          </cell>
          <cell r="I66" t="str">
            <v>POA459</v>
          </cell>
          <cell r="P66" t="str">
            <v xml:space="preserve">Huawei Y5 II - zlatý </v>
          </cell>
        </row>
        <row r="67">
          <cell r="A67">
            <v>72420</v>
          </cell>
          <cell r="B67" t="str">
            <v>PO20383</v>
          </cell>
          <cell r="C67" t="str">
            <v>PO9077</v>
          </cell>
          <cell r="D67" t="str">
            <v>POA149</v>
          </cell>
          <cell r="E67" t="str">
            <v>POA150</v>
          </cell>
          <cell r="G67" t="str">
            <v>POA151</v>
          </cell>
          <cell r="P67" t="str">
            <v>Huawei Y6 II Compact - černý</v>
          </cell>
        </row>
        <row r="68">
          <cell r="A68">
            <v>72500</v>
          </cell>
          <cell r="B68" t="str">
            <v>PO21156</v>
          </cell>
          <cell r="C68" t="str">
            <v>POB037</v>
          </cell>
          <cell r="D68" t="str">
            <v>POB038</v>
          </cell>
          <cell r="E68" t="str">
            <v>POB039</v>
          </cell>
          <cell r="F68" t="str">
            <v>POF578</v>
          </cell>
          <cell r="G68" t="str">
            <v>POB040</v>
          </cell>
          <cell r="L68" t="str">
            <v>POB546</v>
          </cell>
          <cell r="M68" t="str">
            <v>POB546</v>
          </cell>
          <cell r="N68" t="str">
            <v>POB546</v>
          </cell>
          <cell r="O68" t="str">
            <v>POB546</v>
          </cell>
          <cell r="P68" t="str">
            <v xml:space="preserve">Huawei Y6 2017 - šedý </v>
          </cell>
        </row>
        <row r="69">
          <cell r="A69">
            <v>72501</v>
          </cell>
          <cell r="B69" t="str">
            <v>PO21158</v>
          </cell>
          <cell r="C69" t="str">
            <v>POB042</v>
          </cell>
          <cell r="D69" t="str">
            <v>POB043</v>
          </cell>
          <cell r="E69" t="str">
            <v>POB044</v>
          </cell>
          <cell r="F69" t="str">
            <v>POF579</v>
          </cell>
          <cell r="G69" t="str">
            <v>POB045</v>
          </cell>
          <cell r="L69" t="str">
            <v>POB674</v>
          </cell>
          <cell r="M69" t="str">
            <v>POB674</v>
          </cell>
          <cell r="N69" t="str">
            <v>POB674</v>
          </cell>
          <cell r="O69" t="str">
            <v>POB674</v>
          </cell>
          <cell r="P69" t="str">
            <v xml:space="preserve">Huawei Y6 2017 - bílý </v>
          </cell>
        </row>
        <row r="70">
          <cell r="A70">
            <v>72600</v>
          </cell>
          <cell r="B70" t="str">
            <v>PO22027</v>
          </cell>
          <cell r="C70" t="str">
            <v>POC565</v>
          </cell>
          <cell r="D70" t="str">
            <v>POC566</v>
          </cell>
          <cell r="E70" t="str">
            <v>POC567</v>
          </cell>
          <cell r="F70" t="str">
            <v>POF580</v>
          </cell>
          <cell r="G70" t="str">
            <v>POC568</v>
          </cell>
          <cell r="P70" t="str">
            <v>Huawei Y6 2017 Dual SIM - Bílý</v>
          </cell>
        </row>
        <row r="71">
          <cell r="A71">
            <v>72630</v>
          </cell>
          <cell r="B71" t="str">
            <v>PO22202</v>
          </cell>
          <cell r="C71" t="str">
            <v>POC855</v>
          </cell>
          <cell r="D71" t="str">
            <v>POC856</v>
          </cell>
          <cell r="E71" t="str">
            <v>POC857</v>
          </cell>
          <cell r="G71" t="str">
            <v>POC858</v>
          </cell>
          <cell r="P71" t="str">
            <v>Huawei Y6 Prime 2018 - Černý</v>
          </cell>
        </row>
        <row r="72">
          <cell r="A72">
            <v>72631</v>
          </cell>
          <cell r="B72" t="str">
            <v>PO22203</v>
          </cell>
          <cell r="C72" t="str">
            <v>POC860</v>
          </cell>
          <cell r="D72" t="str">
            <v>POC861</v>
          </cell>
          <cell r="E72" t="str">
            <v>POC862</v>
          </cell>
          <cell r="G72" t="str">
            <v>POC863</v>
          </cell>
          <cell r="P72" t="str">
            <v>Huawei Y6 Prime 2018 - Modrý</v>
          </cell>
        </row>
        <row r="73">
          <cell r="A73">
            <v>72281</v>
          </cell>
          <cell r="B73" t="str">
            <v>PO19291</v>
          </cell>
          <cell r="C73" t="str">
            <v>PO6427</v>
          </cell>
          <cell r="D73" t="str">
            <v>POA152</v>
          </cell>
          <cell r="E73" t="str">
            <v>POA153</v>
          </cell>
          <cell r="G73" t="str">
            <v>POA154</v>
          </cell>
          <cell r="P73" t="str">
            <v>Huawei P8 Lite - černý</v>
          </cell>
        </row>
        <row r="74">
          <cell r="A74">
            <v>72280</v>
          </cell>
          <cell r="B74" t="str">
            <v>PO18877</v>
          </cell>
          <cell r="C74" t="str">
            <v>PO3033</v>
          </cell>
          <cell r="D74" t="str">
            <v>POA155</v>
          </cell>
          <cell r="E74" t="str">
            <v>POA156</v>
          </cell>
          <cell r="G74" t="str">
            <v>POA157</v>
          </cell>
          <cell r="P74" t="str">
            <v>Huawei P8 Lite - bílý</v>
          </cell>
        </row>
        <row r="75">
          <cell r="A75">
            <v>72520</v>
          </cell>
          <cell r="B75" t="str">
            <v>PO21372</v>
          </cell>
          <cell r="C75" t="str">
            <v>POB730</v>
          </cell>
          <cell r="D75" t="str">
            <v>POB731</v>
          </cell>
          <cell r="E75" t="str">
            <v>POB732</v>
          </cell>
          <cell r="G75" t="str">
            <v>POB733</v>
          </cell>
          <cell r="L75" t="str">
            <v>POB671</v>
          </cell>
          <cell r="M75" t="str">
            <v>POB671</v>
          </cell>
          <cell r="N75" t="str">
            <v>POB671</v>
          </cell>
          <cell r="O75" t="str">
            <v>POB671</v>
          </cell>
          <cell r="P75" t="str">
            <v xml:space="preserve">Huawei P9 lite mini - Černý </v>
          </cell>
        </row>
        <row r="76">
          <cell r="A76">
            <v>72521</v>
          </cell>
          <cell r="B76" t="str">
            <v>PO21373</v>
          </cell>
          <cell r="C76" t="str">
            <v>POB735</v>
          </cell>
          <cell r="D76" t="str">
            <v>POB736</v>
          </cell>
          <cell r="E76" t="str">
            <v>POB737</v>
          </cell>
          <cell r="G76" t="str">
            <v>POB738</v>
          </cell>
          <cell r="L76" t="str">
            <v>POB672</v>
          </cell>
          <cell r="M76" t="str">
            <v>POB672</v>
          </cell>
          <cell r="N76" t="str">
            <v>POB672</v>
          </cell>
          <cell r="O76" t="str">
            <v>POB672</v>
          </cell>
          <cell r="P76" t="str">
            <v xml:space="preserve">Huawei P9 lite mini - Zlatý </v>
          </cell>
        </row>
        <row r="77">
          <cell r="A77">
            <v>72380</v>
          </cell>
          <cell r="B77" t="str">
            <v>PO19817</v>
          </cell>
          <cell r="C77" t="str">
            <v>PO8167</v>
          </cell>
          <cell r="D77" t="str">
            <v>POA158</v>
          </cell>
          <cell r="E77" t="str">
            <v>POA159</v>
          </cell>
          <cell r="G77" t="str">
            <v>POA160</v>
          </cell>
          <cell r="H77" t="str">
            <v>PO9960</v>
          </cell>
          <cell r="I77" t="str">
            <v>POA461</v>
          </cell>
          <cell r="J77" t="str">
            <v>POA462</v>
          </cell>
          <cell r="K77" t="str">
            <v>POA463</v>
          </cell>
          <cell r="P77" t="str">
            <v>Huawei P9 lite - bílý</v>
          </cell>
        </row>
        <row r="78">
          <cell r="A78">
            <v>72381</v>
          </cell>
          <cell r="B78" t="str">
            <v>PO20321</v>
          </cell>
          <cell r="C78" t="str">
            <v>PO8992</v>
          </cell>
          <cell r="D78" t="str">
            <v>POA161</v>
          </cell>
          <cell r="E78" t="str">
            <v>POA162</v>
          </cell>
          <cell r="G78" t="str">
            <v>POA163</v>
          </cell>
          <cell r="H78" t="str">
            <v>PO9961</v>
          </cell>
          <cell r="I78" t="str">
            <v>POA464</v>
          </cell>
          <cell r="J78" t="str">
            <v>POA465</v>
          </cell>
          <cell r="K78" t="str">
            <v>POA466</v>
          </cell>
          <cell r="P78" t="str">
            <v>Huawei P9 lite - černý</v>
          </cell>
        </row>
        <row r="79">
          <cell r="A79">
            <v>72480</v>
          </cell>
          <cell r="B79" t="str">
            <v>PO20976</v>
          </cell>
          <cell r="C79" t="str">
            <v>POA568</v>
          </cell>
          <cell r="D79" t="str">
            <v>POA569</v>
          </cell>
          <cell r="E79" t="str">
            <v>POA570</v>
          </cell>
          <cell r="G79" t="str">
            <v>POA571</v>
          </cell>
          <cell r="H79" t="str">
            <v>POB396</v>
          </cell>
          <cell r="I79" t="str">
            <v>POB399</v>
          </cell>
          <cell r="J79" t="str">
            <v>POB402</v>
          </cell>
          <cell r="K79" t="str">
            <v>POB405</v>
          </cell>
          <cell r="P79" t="str">
            <v>Huawei P9 lite 2017 - černý</v>
          </cell>
        </row>
        <row r="80">
          <cell r="A80">
            <v>72481</v>
          </cell>
          <cell r="B80" t="str">
            <v>PO20977</v>
          </cell>
          <cell r="C80" t="str">
            <v>POA572</v>
          </cell>
          <cell r="D80" t="str">
            <v>POA573</v>
          </cell>
          <cell r="E80" t="str">
            <v>POA574</v>
          </cell>
          <cell r="G80" t="str">
            <v>POA575</v>
          </cell>
          <cell r="H80" t="str">
            <v>POB397</v>
          </cell>
          <cell r="I80" t="str">
            <v>POB400</v>
          </cell>
          <cell r="J80" t="str">
            <v>POB403</v>
          </cell>
          <cell r="K80" t="str">
            <v>POB406</v>
          </cell>
          <cell r="P80" t="str">
            <v xml:space="preserve">Huawei P9 lite 2017 - bílý </v>
          </cell>
        </row>
        <row r="81">
          <cell r="A81">
            <v>72470</v>
          </cell>
          <cell r="B81" t="str">
            <v>PO20861</v>
          </cell>
          <cell r="C81" t="str">
            <v>POA576</v>
          </cell>
          <cell r="D81" t="str">
            <v>POA577</v>
          </cell>
          <cell r="E81" t="str">
            <v>POA578</v>
          </cell>
          <cell r="G81" t="str">
            <v>POA579</v>
          </cell>
          <cell r="H81" t="str">
            <v>POB398</v>
          </cell>
          <cell r="I81" t="str">
            <v>POB401</v>
          </cell>
          <cell r="J81" t="str">
            <v>POB404</v>
          </cell>
          <cell r="K81" t="str">
            <v>POB407</v>
          </cell>
          <cell r="L81" t="str">
            <v>POB545</v>
          </cell>
          <cell r="M81" t="str">
            <v>POB542</v>
          </cell>
          <cell r="N81" t="str">
            <v>POB543</v>
          </cell>
          <cell r="O81" t="str">
            <v>POB544</v>
          </cell>
          <cell r="P81" t="str">
            <v>Huawei P10 lite - modrý</v>
          </cell>
        </row>
        <row r="82">
          <cell r="A82">
            <v>72471</v>
          </cell>
          <cell r="B82" t="str">
            <v>PO21366</v>
          </cell>
          <cell r="C82" t="str">
            <v>POB725</v>
          </cell>
          <cell r="D82" t="str">
            <v>POB726</v>
          </cell>
          <cell r="E82" t="str">
            <v>POB727</v>
          </cell>
          <cell r="G82" t="str">
            <v>POB728</v>
          </cell>
          <cell r="L82" t="str">
            <v>POB676</v>
          </cell>
          <cell r="M82" t="str">
            <v>POB677</v>
          </cell>
          <cell r="N82" t="str">
            <v>POB678</v>
          </cell>
          <cell r="O82" t="str">
            <v>POB679</v>
          </cell>
          <cell r="P82" t="str">
            <v xml:space="preserve">Huawei P10 lite - černý </v>
          </cell>
        </row>
        <row r="83">
          <cell r="A83">
            <v>72340</v>
          </cell>
          <cell r="B83" t="str">
            <v>PO19241</v>
          </cell>
          <cell r="C83" t="str">
            <v>PO6221</v>
          </cell>
          <cell r="D83" t="str">
            <v>POA164</v>
          </cell>
          <cell r="E83" t="str">
            <v>POA165</v>
          </cell>
          <cell r="G83" t="str">
            <v>POA166</v>
          </cell>
          <cell r="P83" t="str">
            <v>Huawei GX8 - stříbrný</v>
          </cell>
        </row>
        <row r="84">
          <cell r="A84">
            <v>72410</v>
          </cell>
          <cell r="B84" t="str">
            <v>PO20322</v>
          </cell>
          <cell r="C84" t="str">
            <v>PO8990</v>
          </cell>
          <cell r="D84" t="str">
            <v>POA167</v>
          </cell>
          <cell r="E84" t="str">
            <v>POA168</v>
          </cell>
          <cell r="G84" t="str">
            <v>POA169</v>
          </cell>
          <cell r="P84" t="str">
            <v xml:space="preserve">Huawei Nova - zlatý </v>
          </cell>
        </row>
        <row r="85">
          <cell r="A85">
            <v>72370</v>
          </cell>
          <cell r="B85" t="str">
            <v>PO19803</v>
          </cell>
          <cell r="C85" t="str">
            <v>PO7431</v>
          </cell>
          <cell r="D85" t="str">
            <v>POA173</v>
          </cell>
          <cell r="E85" t="str">
            <v>POA174</v>
          </cell>
          <cell r="G85" t="str">
            <v>POA175</v>
          </cell>
          <cell r="L85" t="str">
            <v>POB702</v>
          </cell>
          <cell r="M85" t="str">
            <v>POB703</v>
          </cell>
          <cell r="N85" t="str">
            <v>POB704</v>
          </cell>
          <cell r="O85" t="str">
            <v>POB705</v>
          </cell>
          <cell r="P85" t="str">
            <v>Huawei P9 - šedý</v>
          </cell>
        </row>
        <row r="86">
          <cell r="A86">
            <v>72460</v>
          </cell>
          <cell r="B86" t="str">
            <v>PO20811</v>
          </cell>
          <cell r="C86" t="str">
            <v>POA322</v>
          </cell>
          <cell r="D86" t="str">
            <v>POA176</v>
          </cell>
          <cell r="E86" t="str">
            <v>POA177</v>
          </cell>
          <cell r="G86" t="str">
            <v>POA178</v>
          </cell>
          <cell r="H86" t="str">
            <v>POA509</v>
          </cell>
          <cell r="I86" t="str">
            <v>POA467</v>
          </cell>
          <cell r="J86" t="str">
            <v>POA468</v>
          </cell>
          <cell r="K86" t="str">
            <v>POA469</v>
          </cell>
          <cell r="L86" t="str">
            <v>POB667</v>
          </cell>
          <cell r="M86" t="str">
            <v>POB668</v>
          </cell>
          <cell r="N86" t="str">
            <v>POB669</v>
          </cell>
          <cell r="O86" t="str">
            <v>POB670</v>
          </cell>
          <cell r="P86" t="str">
            <v>Huawei P10 - černý</v>
          </cell>
        </row>
        <row r="87">
          <cell r="A87">
            <v>72440</v>
          </cell>
          <cell r="B87" t="str">
            <v>PO20687</v>
          </cell>
          <cell r="C87" t="str">
            <v>PO9402</v>
          </cell>
          <cell r="D87" t="str">
            <v>POA179</v>
          </cell>
          <cell r="E87" t="str">
            <v>POA180</v>
          </cell>
          <cell r="G87" t="str">
            <v>POA181</v>
          </cell>
          <cell r="P87" t="str">
            <v>Huawei Mate 9 - šedý</v>
          </cell>
        </row>
        <row r="88">
          <cell r="A88">
            <v>72530</v>
          </cell>
          <cell r="B88" t="str">
            <v>PO21476</v>
          </cell>
          <cell r="C88" t="str">
            <v>POB913</v>
          </cell>
          <cell r="D88" t="str">
            <v>POB914</v>
          </cell>
          <cell r="E88" t="str">
            <v>POB915</v>
          </cell>
          <cell r="G88" t="str">
            <v>POB916</v>
          </cell>
          <cell r="P88" t="str">
            <v>Huawei Mate 10 Pro - Šedý</v>
          </cell>
        </row>
        <row r="89">
          <cell r="A89">
            <v>72540</v>
          </cell>
          <cell r="B89" t="str">
            <v>PO21649</v>
          </cell>
          <cell r="C89" t="str">
            <v>POC105</v>
          </cell>
          <cell r="D89" t="str">
            <v>POC106</v>
          </cell>
          <cell r="E89" t="str">
            <v>POC107</v>
          </cell>
          <cell r="G89" t="str">
            <v>POC108</v>
          </cell>
          <cell r="P89" t="str">
            <v>Huawei Mate 10 lite - černý</v>
          </cell>
        </row>
        <row r="90">
          <cell r="A90">
            <v>72550</v>
          </cell>
          <cell r="B90" t="str">
            <v>PO21681</v>
          </cell>
          <cell r="C90" t="str">
            <v>POC167</v>
          </cell>
          <cell r="D90" t="str">
            <v>POC168</v>
          </cell>
          <cell r="E90" t="str">
            <v>POC169</v>
          </cell>
          <cell r="G90" t="str">
            <v>POC170</v>
          </cell>
          <cell r="P90" t="str">
            <v>Huawei P Smart - černý</v>
          </cell>
        </row>
        <row r="91">
          <cell r="A91">
            <v>72551</v>
          </cell>
          <cell r="B91" t="str">
            <v>PO21682</v>
          </cell>
          <cell r="C91" t="str">
            <v>POC172</v>
          </cell>
          <cell r="D91" t="str">
            <v>POC173</v>
          </cell>
          <cell r="E91" t="str">
            <v>POC174</v>
          </cell>
          <cell r="G91" t="str">
            <v>POC175</v>
          </cell>
          <cell r="P91" t="str">
            <v>Huawei P Smart - zlatý</v>
          </cell>
        </row>
        <row r="92">
          <cell r="A92">
            <v>72560</v>
          </cell>
          <cell r="B92" t="str">
            <v>PO21756</v>
          </cell>
          <cell r="C92" t="str">
            <v>POC397</v>
          </cell>
          <cell r="D92" t="str">
            <v>POC398</v>
          </cell>
          <cell r="E92" t="str">
            <v>POC399</v>
          </cell>
          <cell r="G92" t="str">
            <v>POC400</v>
          </cell>
          <cell r="P92" t="str">
            <v>Huawei P20 lite - Černý</v>
          </cell>
        </row>
        <row r="93">
          <cell r="A93">
            <v>72561</v>
          </cell>
          <cell r="B93" t="str">
            <v>PO21757</v>
          </cell>
          <cell r="C93" t="str">
            <v>POC402</v>
          </cell>
          <cell r="D93" t="str">
            <v>POC403</v>
          </cell>
          <cell r="E93" t="str">
            <v>POC404</v>
          </cell>
          <cell r="G93" t="str">
            <v>POC405</v>
          </cell>
          <cell r="P93" t="str">
            <v>Huawei P20 lite - Modrý</v>
          </cell>
        </row>
        <row r="94">
          <cell r="A94">
            <v>72570</v>
          </cell>
          <cell r="B94" t="str">
            <v>PO21759</v>
          </cell>
          <cell r="C94" t="str">
            <v>POC407</v>
          </cell>
          <cell r="D94" t="str">
            <v>POC408</v>
          </cell>
          <cell r="E94" t="str">
            <v>POC409</v>
          </cell>
          <cell r="G94" t="str">
            <v>POC410</v>
          </cell>
          <cell r="P94" t="str">
            <v>Huawei P20 - Černý</v>
          </cell>
        </row>
        <row r="95">
          <cell r="A95">
            <v>72590</v>
          </cell>
          <cell r="B95" t="str">
            <v>PO21866</v>
          </cell>
          <cell r="C95" t="str">
            <v>POC501</v>
          </cell>
          <cell r="D95" t="str">
            <v>POC502</v>
          </cell>
          <cell r="E95" t="str">
            <v>POC503</v>
          </cell>
          <cell r="G95" t="str">
            <v>POC504</v>
          </cell>
          <cell r="P95" t="str">
            <v>Huawei P20 Pro - Černý</v>
          </cell>
        </row>
        <row r="96">
          <cell r="A96">
            <v>300650</v>
          </cell>
          <cell r="B96" t="str">
            <v>PO19249</v>
          </cell>
          <cell r="C96" t="str">
            <v>PO6105</v>
          </cell>
          <cell r="D96" t="str">
            <v>POA184</v>
          </cell>
          <cell r="E96" t="str">
            <v>POA185</v>
          </cell>
          <cell r="P96" t="str">
            <v>Lenovo A2010-a - bílý - doprodej</v>
          </cell>
        </row>
        <row r="97">
          <cell r="A97">
            <v>300840</v>
          </cell>
          <cell r="B97" t="str">
            <v>PO20742</v>
          </cell>
          <cell r="C97" t="str">
            <v>POA580</v>
          </cell>
          <cell r="D97" t="str">
            <v>POA581</v>
          </cell>
          <cell r="E97" t="str">
            <v>POA582</v>
          </cell>
          <cell r="P97" t="str">
            <v xml:space="preserve">Lenovo C2 - černý </v>
          </cell>
        </row>
        <row r="98">
          <cell r="A98">
            <v>300660</v>
          </cell>
          <cell r="B98" t="str">
            <v>PO19351</v>
          </cell>
          <cell r="C98" t="str">
            <v>PO6693</v>
          </cell>
          <cell r="D98" t="str">
            <v>POA186</v>
          </cell>
          <cell r="E98" t="str">
            <v>POA187</v>
          </cell>
          <cell r="P98" t="str">
            <v>Lenovo A6010 - černý</v>
          </cell>
        </row>
        <row r="99">
          <cell r="A99">
            <v>300670</v>
          </cell>
          <cell r="B99" t="str">
            <v>PO19352</v>
          </cell>
          <cell r="C99" t="str">
            <v>PO6694</v>
          </cell>
          <cell r="D99" t="str">
            <v>POA188</v>
          </cell>
          <cell r="E99" t="str">
            <v>POA189</v>
          </cell>
          <cell r="G99" t="str">
            <v>POA190</v>
          </cell>
          <cell r="P99" t="str">
            <v>Lenovo VIBE P1m - černý - doprodej</v>
          </cell>
        </row>
        <row r="100">
          <cell r="A100">
            <v>300850</v>
          </cell>
          <cell r="B100" t="str">
            <v>PO20743</v>
          </cell>
          <cell r="C100" t="str">
            <v>POA584</v>
          </cell>
          <cell r="D100" t="str">
            <v>POA585</v>
          </cell>
          <cell r="E100" t="str">
            <v>POA586</v>
          </cell>
          <cell r="G100" t="str">
            <v>POA587</v>
          </cell>
          <cell r="P100" t="str">
            <v xml:space="preserve">Lenovo K6 - zlatý </v>
          </cell>
        </row>
        <row r="101">
          <cell r="A101">
            <v>300900</v>
          </cell>
          <cell r="B101" t="str">
            <v>PO21481</v>
          </cell>
          <cell r="C101" t="str">
            <v>POB918</v>
          </cell>
          <cell r="D101" t="str">
            <v>POB919</v>
          </cell>
          <cell r="E101" t="str">
            <v>POB920</v>
          </cell>
          <cell r="G101" t="str">
            <v>POB921</v>
          </cell>
          <cell r="P101" t="str">
            <v>Motorola Moto E4 Plus - Šedý</v>
          </cell>
        </row>
        <row r="102">
          <cell r="A102">
            <v>300950</v>
          </cell>
          <cell r="B102" t="str">
            <v>PO22227</v>
          </cell>
          <cell r="C102" t="str">
            <v>POC892</v>
          </cell>
          <cell r="D102" t="str">
            <v>POC893</v>
          </cell>
          <cell r="E102" t="str">
            <v>POC894</v>
          </cell>
          <cell r="G102" t="str">
            <v>POC895</v>
          </cell>
          <cell r="P102" t="str">
            <v>Motorola Moto G6 - Tmavomodrý</v>
          </cell>
        </row>
        <row r="103">
          <cell r="A103">
            <v>400740</v>
          </cell>
          <cell r="B103" t="str">
            <v>PO19581</v>
          </cell>
          <cell r="C103" t="str">
            <v>PO6748</v>
          </cell>
          <cell r="D103" t="str">
            <v>POA191</v>
          </cell>
          <cell r="E103" t="str">
            <v>POA192</v>
          </cell>
          <cell r="P103" t="str">
            <v>LG K4 LTE (K120E) - tmavomodrý</v>
          </cell>
        </row>
        <row r="104">
          <cell r="A104">
            <v>400790</v>
          </cell>
          <cell r="B104" t="str">
            <v>PO20781</v>
          </cell>
          <cell r="C104" t="str">
            <v>PO9956</v>
          </cell>
          <cell r="D104" t="str">
            <v>POA193</v>
          </cell>
          <cell r="E104" t="str">
            <v>POA194</v>
          </cell>
          <cell r="P104" t="str">
            <v>LG K4 2017 (M160) - titanový</v>
          </cell>
        </row>
        <row r="105">
          <cell r="A105">
            <v>400800</v>
          </cell>
          <cell r="B105" t="str">
            <v>PO20782</v>
          </cell>
          <cell r="C105" t="str">
            <v>PO9957</v>
          </cell>
          <cell r="D105" t="str">
            <v>POA195</v>
          </cell>
          <cell r="E105" t="str">
            <v>POA196</v>
          </cell>
          <cell r="G105" t="str">
            <v>POA197</v>
          </cell>
          <cell r="P105" t="str">
            <v>LG K10 2017 (M250n) - černý</v>
          </cell>
        </row>
        <row r="106">
          <cell r="A106">
            <v>400750</v>
          </cell>
          <cell r="B106" t="str">
            <v>PO19612</v>
          </cell>
          <cell r="C106" t="str">
            <v>PO6929</v>
          </cell>
          <cell r="D106" t="str">
            <v>POA198</v>
          </cell>
          <cell r="E106" t="str">
            <v>POA199</v>
          </cell>
          <cell r="P106" t="str">
            <v>LG K8 LTE (K350n) - tmavomodrý</v>
          </cell>
        </row>
        <row r="107">
          <cell r="A107">
            <v>400760</v>
          </cell>
          <cell r="B107" t="str">
            <v>PO19613</v>
          </cell>
          <cell r="C107" t="str">
            <v>PO6888</v>
          </cell>
          <cell r="D107" t="str">
            <v>POA200</v>
          </cell>
          <cell r="E107" t="str">
            <v>POA201</v>
          </cell>
          <cell r="G107" t="str">
            <v>POA202</v>
          </cell>
          <cell r="P107" t="str">
            <v>LG K10 LTE (K420n) - bílý</v>
          </cell>
        </row>
        <row r="108">
          <cell r="A108">
            <v>400780</v>
          </cell>
          <cell r="B108" t="str">
            <v>PO19816</v>
          </cell>
          <cell r="C108" t="str">
            <v>PO7433</v>
          </cell>
          <cell r="D108" t="str">
            <v>POA203</v>
          </cell>
          <cell r="E108" t="str">
            <v>POA204</v>
          </cell>
          <cell r="G108" t="str">
            <v>POA205</v>
          </cell>
          <cell r="P108" t="str">
            <v>LG X screen (K500n) - černý</v>
          </cell>
        </row>
        <row r="109">
          <cell r="A109">
            <v>400700</v>
          </cell>
          <cell r="B109" t="str">
            <v>PO18962</v>
          </cell>
          <cell r="C109" t="str">
            <v>PO3036</v>
          </cell>
          <cell r="D109" t="str">
            <v>POA209</v>
          </cell>
          <cell r="E109" t="str">
            <v>POA210</v>
          </cell>
          <cell r="G109" t="str">
            <v>POA211</v>
          </cell>
          <cell r="P109" t="str">
            <v>LG G4c (H525n) - tmavošedý</v>
          </cell>
        </row>
        <row r="110">
          <cell r="A110">
            <v>400810</v>
          </cell>
          <cell r="B110" t="str">
            <v>PO21302</v>
          </cell>
          <cell r="C110" t="str">
            <v>POB579</v>
          </cell>
          <cell r="D110" t="str">
            <v>POB580</v>
          </cell>
          <cell r="E110" t="str">
            <v>POB581</v>
          </cell>
          <cell r="G110" t="str">
            <v>POB582</v>
          </cell>
          <cell r="P110" t="str">
            <v>LG Q6 - platinový</v>
          </cell>
        </row>
        <row r="111">
          <cell r="A111">
            <v>101430</v>
          </cell>
          <cell r="B111" t="str">
            <v>PO21371</v>
          </cell>
          <cell r="C111" t="str">
            <v>POB754</v>
          </cell>
          <cell r="D111" t="str">
            <v>POB755</v>
          </cell>
          <cell r="P111" t="str">
            <v xml:space="preserve">Nokia 3310 - modrý </v>
          </cell>
        </row>
        <row r="112">
          <cell r="A112">
            <v>101440</v>
          </cell>
          <cell r="B112" t="str">
            <v>PO21412</v>
          </cell>
          <cell r="C112" t="str">
            <v>POB759</v>
          </cell>
          <cell r="D112" t="str">
            <v>POB760</v>
          </cell>
          <cell r="E112" t="str">
            <v>POB761</v>
          </cell>
          <cell r="G112" t="str">
            <v>POB762</v>
          </cell>
          <cell r="P112" t="str">
            <v xml:space="preserve">Nokia 5 - černý </v>
          </cell>
        </row>
        <row r="113">
          <cell r="A113">
            <v>101450</v>
          </cell>
          <cell r="B113" t="str">
            <v>PO21709</v>
          </cell>
          <cell r="C113" t="str">
            <v>POC183</v>
          </cell>
          <cell r="D113" t="str">
            <v>POC184</v>
          </cell>
          <cell r="E113" t="str">
            <v>POC185</v>
          </cell>
          <cell r="P113" t="str">
            <v>Nokia 2 - černý</v>
          </cell>
        </row>
        <row r="114">
          <cell r="A114">
            <v>201840</v>
          </cell>
          <cell r="B114" t="str">
            <v>PO18716</v>
          </cell>
          <cell r="C114" t="str">
            <v>PO3041</v>
          </cell>
          <cell r="D114" t="str">
            <v>POA217</v>
          </cell>
          <cell r="E114" t="str">
            <v>POA218</v>
          </cell>
          <cell r="G114" t="str">
            <v>POA219</v>
          </cell>
          <cell r="P114" t="str">
            <v>Samsung Galaxy Xcover 3 (G388F) - šedý - doprodej</v>
          </cell>
        </row>
        <row r="115">
          <cell r="A115">
            <v>202050</v>
          </cell>
          <cell r="B115" t="str">
            <v>PO19806</v>
          </cell>
          <cell r="C115" t="str">
            <v>PO8169</v>
          </cell>
          <cell r="D115" t="str">
            <v>POA220</v>
          </cell>
          <cell r="E115" t="str">
            <v>POA221</v>
          </cell>
          <cell r="G115" t="str">
            <v>POA222</v>
          </cell>
          <cell r="P115" t="str">
            <v>Samsung Galaxy Xcover 3 (G389F) - šedý</v>
          </cell>
        </row>
        <row r="116">
          <cell r="A116">
            <v>202140</v>
          </cell>
          <cell r="B116" t="str">
            <v>PO20876</v>
          </cell>
          <cell r="C116" t="str">
            <v>POA327</v>
          </cell>
          <cell r="D116" t="str">
            <v>POA223</v>
          </cell>
          <cell r="E116" t="str">
            <v>POA224</v>
          </cell>
          <cell r="G116" t="str">
            <v>POA225</v>
          </cell>
          <cell r="P116" t="str">
            <v>Samsung Galaxy Xcover 4 (G390F) - černý</v>
          </cell>
        </row>
        <row r="117">
          <cell r="A117">
            <v>202030</v>
          </cell>
          <cell r="B117" t="str">
            <v>PO19783</v>
          </cell>
          <cell r="C117" t="str">
            <v>PO7463</v>
          </cell>
          <cell r="D117" t="str">
            <v>POA226</v>
          </cell>
          <cell r="E117" t="str">
            <v>POA227</v>
          </cell>
          <cell r="G117" t="str">
            <v>POA228</v>
          </cell>
          <cell r="H117" t="str">
            <v>PO9974</v>
          </cell>
          <cell r="I117" t="str">
            <v>POA663</v>
          </cell>
          <cell r="J117" t="str">
            <v>POA669</v>
          </cell>
          <cell r="P117" t="str">
            <v>Samsung Galaxy J3 (2016) J320FN - černý</v>
          </cell>
        </row>
        <row r="118">
          <cell r="A118">
            <v>202031</v>
          </cell>
          <cell r="B118" t="str">
            <v>PO19784</v>
          </cell>
          <cell r="C118" t="str">
            <v>PO7465</v>
          </cell>
          <cell r="D118" t="str">
            <v>POA229</v>
          </cell>
          <cell r="E118" t="str">
            <v>POA230</v>
          </cell>
          <cell r="G118" t="str">
            <v>POA231</v>
          </cell>
          <cell r="H118" t="str">
            <v>PO9975</v>
          </cell>
          <cell r="I118" t="str">
            <v>POA664</v>
          </cell>
          <cell r="J118" t="str">
            <v>POA670</v>
          </cell>
          <cell r="P118" t="str">
            <v>Samsung Galaxy J3 (2016) J320FN - bílý</v>
          </cell>
        </row>
        <row r="119">
          <cell r="A119">
            <v>202170</v>
          </cell>
          <cell r="B119" t="str">
            <v>PO21236</v>
          </cell>
          <cell r="C119" t="str">
            <v>POB428</v>
          </cell>
          <cell r="D119" t="str">
            <v>POB429</v>
          </cell>
          <cell r="E119" t="str">
            <v>POB430</v>
          </cell>
          <cell r="G119" t="str">
            <v>POB431</v>
          </cell>
          <cell r="L119" t="str">
            <v>POB698</v>
          </cell>
          <cell r="M119" t="str">
            <v>POB698</v>
          </cell>
          <cell r="N119" t="str">
            <v>POB698</v>
          </cell>
          <cell r="O119" t="str">
            <v>POB698</v>
          </cell>
          <cell r="P119" t="str">
            <v xml:space="preserve">Samsung Galaxy J3 (2017) J330FN - zlatý </v>
          </cell>
        </row>
        <row r="120">
          <cell r="A120">
            <v>202171</v>
          </cell>
          <cell r="B120" t="str">
            <v>PO21237</v>
          </cell>
          <cell r="C120" t="str">
            <v>POB433</v>
          </cell>
          <cell r="D120" t="str">
            <v>POB434</v>
          </cell>
          <cell r="E120" t="str">
            <v>POB435</v>
          </cell>
          <cell r="G120" t="str">
            <v>POB436</v>
          </cell>
          <cell r="L120" t="str">
            <v>POB699</v>
          </cell>
          <cell r="M120" t="str">
            <v>POB699</v>
          </cell>
          <cell r="N120" t="str">
            <v>POB699</v>
          </cell>
          <cell r="O120" t="str">
            <v>POB699</v>
          </cell>
          <cell r="P120" t="str">
            <v xml:space="preserve">Samsung Galaxy J3 (2017) J330FN - modrý </v>
          </cell>
        </row>
        <row r="121">
          <cell r="A121">
            <v>202040</v>
          </cell>
          <cell r="B121" t="str">
            <v>PO19791</v>
          </cell>
          <cell r="C121" t="str">
            <v>PO8171</v>
          </cell>
          <cell r="D121" t="str">
            <v>POA235</v>
          </cell>
          <cell r="E121" t="str">
            <v>POA236</v>
          </cell>
          <cell r="G121" t="str">
            <v>POA237</v>
          </cell>
          <cell r="H121" t="str">
            <v>PO9976</v>
          </cell>
          <cell r="I121" t="str">
            <v>POA665</v>
          </cell>
          <cell r="J121" t="str">
            <v>POA671</v>
          </cell>
          <cell r="P121" t="str">
            <v>Samsung Galaxy J5 (2016) J510FN - zlatý</v>
          </cell>
        </row>
        <row r="122">
          <cell r="A122">
            <v>202041</v>
          </cell>
          <cell r="B122" t="str">
            <v>PO19792</v>
          </cell>
          <cell r="C122" t="str">
            <v>PO8173</v>
          </cell>
          <cell r="D122" t="str">
            <v>POA238</v>
          </cell>
          <cell r="E122" t="str">
            <v>POA239</v>
          </cell>
          <cell r="G122" t="str">
            <v>POA240</v>
          </cell>
          <cell r="H122" t="str">
            <v>PO9977</v>
          </cell>
          <cell r="I122" t="str">
            <v>POA666</v>
          </cell>
          <cell r="J122" t="str">
            <v>POA672</v>
          </cell>
          <cell r="P122" t="str">
            <v>Samsung Galaxy J5 (2016) J510FN - černý</v>
          </cell>
        </row>
        <row r="123">
          <cell r="A123">
            <v>202160</v>
          </cell>
          <cell r="B123" t="str">
            <v>PO21102</v>
          </cell>
          <cell r="C123" t="str">
            <v>POB418</v>
          </cell>
          <cell r="D123" t="str">
            <v>POB419</v>
          </cell>
          <cell r="E123" t="str">
            <v>POB420</v>
          </cell>
          <cell r="G123" t="str">
            <v>POB421</v>
          </cell>
          <cell r="P123" t="str">
            <v xml:space="preserve">Samsung Galaxy J5 (2017) J530F - černý </v>
          </cell>
        </row>
        <row r="124">
          <cell r="A124">
            <v>202161</v>
          </cell>
          <cell r="B124" t="str">
            <v>PO21103</v>
          </cell>
          <cell r="C124" t="str">
            <v>POB423</v>
          </cell>
          <cell r="D124" t="str">
            <v>POB424</v>
          </cell>
          <cell r="E124" t="str">
            <v>POB424</v>
          </cell>
          <cell r="G124" t="str">
            <v>POB426</v>
          </cell>
          <cell r="P124" t="str">
            <v xml:space="preserve">Samsung Galaxy J5 (2017) J530F - zlatý </v>
          </cell>
        </row>
        <row r="125">
          <cell r="A125">
            <v>201990</v>
          </cell>
          <cell r="B125" t="str">
            <v>PO19536</v>
          </cell>
          <cell r="C125" t="str">
            <v>PO6789</v>
          </cell>
          <cell r="D125" t="str">
            <v>POA241</v>
          </cell>
          <cell r="E125" t="str">
            <v>POA242</v>
          </cell>
          <cell r="G125" t="str">
            <v>POA243</v>
          </cell>
          <cell r="P125" t="str">
            <v>Samsung Galaxy A3 (2016) A310F - bílý - doprodej</v>
          </cell>
        </row>
        <row r="126">
          <cell r="A126">
            <v>201992</v>
          </cell>
          <cell r="B126" t="str">
            <v>PO20421</v>
          </cell>
          <cell r="C126" t="str">
            <v>PO9024</v>
          </cell>
          <cell r="D126" t="str">
            <v>POA244</v>
          </cell>
          <cell r="E126" t="str">
            <v>POA245</v>
          </cell>
          <cell r="G126" t="str">
            <v>POA246</v>
          </cell>
          <cell r="P126" t="str">
            <v>Samsung Galaxy A3 (2016) A310F - černý - doprodej</v>
          </cell>
        </row>
        <row r="127">
          <cell r="A127">
            <v>202000</v>
          </cell>
          <cell r="B127" t="str">
            <v>PO19538</v>
          </cell>
          <cell r="C127" t="str">
            <v>PO6791</v>
          </cell>
          <cell r="D127" t="str">
            <v>POA247</v>
          </cell>
          <cell r="E127" t="str">
            <v>POA248</v>
          </cell>
          <cell r="G127" t="str">
            <v>POA249</v>
          </cell>
          <cell r="P127" t="str">
            <v>Samsung Galaxy A5 (2016) A510F - černý - doprodej</v>
          </cell>
        </row>
        <row r="128">
          <cell r="A128">
            <v>202001</v>
          </cell>
          <cell r="B128" t="str">
            <v>PO20676</v>
          </cell>
          <cell r="C128" t="str">
            <v>PO9183</v>
          </cell>
          <cell r="D128" t="str">
            <v>POA250</v>
          </cell>
          <cell r="E128" t="str">
            <v>POA251</v>
          </cell>
          <cell r="G128" t="str">
            <v>POA252</v>
          </cell>
          <cell r="P128" t="str">
            <v>Samsung Galaxy A5 (2016) A510F - zlatý - doprodej</v>
          </cell>
        </row>
        <row r="129">
          <cell r="A129">
            <v>202090</v>
          </cell>
          <cell r="B129" t="str">
            <v>PO20712</v>
          </cell>
          <cell r="C129" t="str">
            <v>PO9742</v>
          </cell>
          <cell r="D129" t="str">
            <v>POA253</v>
          </cell>
          <cell r="E129" t="str">
            <v>POA254</v>
          </cell>
          <cell r="G129" t="str">
            <v>POA255</v>
          </cell>
          <cell r="H129" t="str">
            <v>PO9978</v>
          </cell>
          <cell r="I129" t="str">
            <v>POA667</v>
          </cell>
          <cell r="J129" t="str">
            <v>POA673</v>
          </cell>
          <cell r="K129" t="str">
            <v>POA677</v>
          </cell>
          <cell r="L129" t="str">
            <v>POB696</v>
          </cell>
          <cell r="M129" t="str">
            <v>POB696</v>
          </cell>
          <cell r="N129" t="str">
            <v>POB696</v>
          </cell>
          <cell r="O129" t="str">
            <v>POB696</v>
          </cell>
          <cell r="P129" t="str">
            <v>Samsung Galaxy A3 (2017) A320FL - zlatý</v>
          </cell>
        </row>
        <row r="130">
          <cell r="A130">
            <v>202091</v>
          </cell>
          <cell r="B130" t="str">
            <v>PO20713</v>
          </cell>
          <cell r="C130" t="str">
            <v>PO9743</v>
          </cell>
          <cell r="D130" t="str">
            <v>POA256</v>
          </cell>
          <cell r="E130" t="str">
            <v>POA257</v>
          </cell>
          <cell r="G130" t="str">
            <v>POA258</v>
          </cell>
          <cell r="H130" t="str">
            <v>PO9979</v>
          </cell>
          <cell r="I130" t="str">
            <v>POA668</v>
          </cell>
          <cell r="J130" t="str">
            <v>POA674</v>
          </cell>
          <cell r="K130" t="str">
            <v>POA678</v>
          </cell>
          <cell r="L130" t="str">
            <v>POB697</v>
          </cell>
          <cell r="M130" t="str">
            <v>POB697</v>
          </cell>
          <cell r="N130" t="str">
            <v>POB697</v>
          </cell>
          <cell r="O130" t="str">
            <v>POB697</v>
          </cell>
          <cell r="P130" t="str">
            <v>Samsung Galaxy A3 (2017) A320FL - modrý</v>
          </cell>
        </row>
        <row r="131">
          <cell r="A131">
            <v>202100</v>
          </cell>
          <cell r="B131" t="str">
            <v>PO20714</v>
          </cell>
          <cell r="C131" t="str">
            <v>PO9744</v>
          </cell>
          <cell r="D131" t="str">
            <v>POA259</v>
          </cell>
          <cell r="E131" t="str">
            <v>POA260</v>
          </cell>
          <cell r="G131" t="str">
            <v>POA261</v>
          </cell>
          <cell r="L131" t="str">
            <v>POB680</v>
          </cell>
          <cell r="M131" t="str">
            <v>POB681</v>
          </cell>
          <cell r="N131" t="str">
            <v>POB682</v>
          </cell>
          <cell r="O131" t="str">
            <v>POB683</v>
          </cell>
          <cell r="P131" t="str">
            <v>Samsung Galaxy A5 (2017) A520F - černý</v>
          </cell>
        </row>
        <row r="132">
          <cell r="A132">
            <v>202101</v>
          </cell>
          <cell r="B132" t="str">
            <v>PO20715</v>
          </cell>
          <cell r="C132" t="str">
            <v>PO9745</v>
          </cell>
          <cell r="D132" t="str">
            <v>POA262</v>
          </cell>
          <cell r="E132" t="str">
            <v>POA263</v>
          </cell>
          <cell r="G132" t="str">
            <v>POA264</v>
          </cell>
          <cell r="L132" t="str">
            <v>POB684</v>
          </cell>
          <cell r="M132" t="str">
            <v>POB685</v>
          </cell>
          <cell r="N132" t="str">
            <v>POB686</v>
          </cell>
          <cell r="O132" t="str">
            <v>POB687</v>
          </cell>
          <cell r="P132" t="str">
            <v>Samsung Galaxy A5 (2017) A520F - zlatý</v>
          </cell>
        </row>
        <row r="133">
          <cell r="A133">
            <v>202230</v>
          </cell>
          <cell r="B133" t="str">
            <v>PO22147</v>
          </cell>
          <cell r="C133" t="str">
            <v>POC699</v>
          </cell>
          <cell r="D133" t="str">
            <v>POC700</v>
          </cell>
          <cell r="E133" t="str">
            <v>POC701</v>
          </cell>
          <cell r="G133" t="str">
            <v>POC702</v>
          </cell>
          <cell r="P133" t="str">
            <v>Samsung Galaxy A6 (2018) A600FN - Černý</v>
          </cell>
        </row>
        <row r="134">
          <cell r="A134">
            <v>202231</v>
          </cell>
          <cell r="B134" t="str">
            <v>PO22148</v>
          </cell>
          <cell r="C134" t="str">
            <v>POC704</v>
          </cell>
          <cell r="D134" t="str">
            <v>POC705</v>
          </cell>
          <cell r="E134" t="str">
            <v>POC706</v>
          </cell>
          <cell r="G134" t="str">
            <v>POC707</v>
          </cell>
          <cell r="P134" t="str">
            <v>Samsung Galaxy A6 (2018) A600FN - Fialový</v>
          </cell>
        </row>
        <row r="135">
          <cell r="A135">
            <v>202190</v>
          </cell>
          <cell r="B135" t="str">
            <v>PO21641</v>
          </cell>
          <cell r="C135" t="str">
            <v>POC110</v>
          </cell>
          <cell r="D135" t="str">
            <v>POC111</v>
          </cell>
          <cell r="E135" t="str">
            <v>POC112</v>
          </cell>
          <cell r="G135" t="str">
            <v>POC113</v>
          </cell>
          <cell r="P135" t="str">
            <v>Samsung Galaxy A8 (A530F) - černý</v>
          </cell>
        </row>
        <row r="136">
          <cell r="A136">
            <v>202010</v>
          </cell>
          <cell r="B136" t="str">
            <v>PO19632</v>
          </cell>
          <cell r="C136" t="str">
            <v>PO6792</v>
          </cell>
          <cell r="D136" t="str">
            <v>POA268</v>
          </cell>
          <cell r="E136" t="str">
            <v>POA269</v>
          </cell>
          <cell r="G136" t="str">
            <v>POA270</v>
          </cell>
          <cell r="P136" t="str">
            <v>Samsung Galaxy S7 32GB (G930F) - černý</v>
          </cell>
        </row>
        <row r="137">
          <cell r="A137">
            <v>202011</v>
          </cell>
          <cell r="B137" t="str">
            <v>PO19633</v>
          </cell>
          <cell r="C137" t="str">
            <v>PO6793</v>
          </cell>
          <cell r="D137" t="str">
            <v>POA271</v>
          </cell>
          <cell r="E137" t="str">
            <v>POA272</v>
          </cell>
          <cell r="G137" t="str">
            <v>POA273</v>
          </cell>
          <cell r="P137" t="str">
            <v>Samsung Galaxy S7 32GB (G930F) - bílý</v>
          </cell>
        </row>
        <row r="138">
          <cell r="A138">
            <v>202012</v>
          </cell>
          <cell r="B138" t="str">
            <v>PO19651</v>
          </cell>
          <cell r="C138" t="str">
            <v>PO6794</v>
          </cell>
          <cell r="D138" t="str">
            <v>POA274</v>
          </cell>
          <cell r="E138" t="str">
            <v>POA275</v>
          </cell>
          <cell r="G138" t="str">
            <v>POA276</v>
          </cell>
          <cell r="P138" t="str">
            <v>Samsung Galaxy S7 32GB (G930F) - stříbrný</v>
          </cell>
        </row>
        <row r="139">
          <cell r="A139">
            <v>202120</v>
          </cell>
          <cell r="B139" t="str">
            <v>PO20851</v>
          </cell>
          <cell r="C139" t="str">
            <v>POA323</v>
          </cell>
          <cell r="D139" t="str">
            <v>POA277</v>
          </cell>
          <cell r="E139" t="str">
            <v>POA278</v>
          </cell>
          <cell r="G139" t="str">
            <v>POA279</v>
          </cell>
          <cell r="H139" t="str">
            <v>POA510</v>
          </cell>
          <cell r="I139" t="str">
            <v>POA470</v>
          </cell>
          <cell r="J139" t="str">
            <v>POA471</v>
          </cell>
          <cell r="K139" t="str">
            <v>POA472</v>
          </cell>
          <cell r="L139" t="str">
            <v>POB688</v>
          </cell>
          <cell r="M139" t="str">
            <v>POB689</v>
          </cell>
          <cell r="N139" t="str">
            <v>POB690</v>
          </cell>
          <cell r="O139" t="str">
            <v>POB691</v>
          </cell>
          <cell r="P139" t="str">
            <v>Samsung Galaxy S8 (G950F) - černý</v>
          </cell>
        </row>
        <row r="140">
          <cell r="A140">
            <v>202121</v>
          </cell>
          <cell r="B140" t="str">
            <v>PO20852</v>
          </cell>
          <cell r="C140" t="str">
            <v>POA324</v>
          </cell>
          <cell r="D140" t="str">
            <v>POA280</v>
          </cell>
          <cell r="E140" t="str">
            <v>POA281</v>
          </cell>
          <cell r="G140" t="str">
            <v>POA282</v>
          </cell>
          <cell r="H140" t="str">
            <v>POA511</v>
          </cell>
          <cell r="I140" t="str">
            <v>POA473</v>
          </cell>
          <cell r="J140" t="str">
            <v>POA474</v>
          </cell>
          <cell r="K140" t="str">
            <v>POA475</v>
          </cell>
          <cell r="L140" t="str">
            <v>POB692</v>
          </cell>
          <cell r="M140" t="str">
            <v>POB693</v>
          </cell>
          <cell r="N140" t="str">
            <v>POB694</v>
          </cell>
          <cell r="O140" t="str">
            <v>POB695</v>
          </cell>
          <cell r="P140" t="str">
            <v xml:space="preserve">Samsung Galaxy S8 (G950F) - šedý </v>
          </cell>
        </row>
        <row r="141">
          <cell r="A141">
            <v>202020</v>
          </cell>
          <cell r="B141" t="str">
            <v>PO19634</v>
          </cell>
          <cell r="C141" t="str">
            <v>PO6795</v>
          </cell>
          <cell r="D141" t="str">
            <v>POA283</v>
          </cell>
          <cell r="E141" t="str">
            <v>POA284</v>
          </cell>
          <cell r="G141" t="str">
            <v>POA285</v>
          </cell>
          <cell r="P141" t="str">
            <v>Samsung Galaxy S7 edge 32GB (G935F) - černý</v>
          </cell>
        </row>
        <row r="142">
          <cell r="A142">
            <v>202021</v>
          </cell>
          <cell r="B142" t="str">
            <v>PO19635</v>
          </cell>
          <cell r="C142" t="str">
            <v>PO6796</v>
          </cell>
          <cell r="D142" t="str">
            <v>POA286</v>
          </cell>
          <cell r="E142" t="str">
            <v>POA287</v>
          </cell>
          <cell r="G142" t="str">
            <v>POA288</v>
          </cell>
          <cell r="P142" t="str">
            <v>Samsung Galaxy S7 edge 32GB (G935F) - zlatý</v>
          </cell>
        </row>
        <row r="143">
          <cell r="A143">
            <v>202130</v>
          </cell>
          <cell r="B143" t="str">
            <v>PO20853</v>
          </cell>
          <cell r="C143" t="str">
            <v>POA325</v>
          </cell>
          <cell r="D143" t="str">
            <v>POA289</v>
          </cell>
          <cell r="E143" t="str">
            <v>POA290</v>
          </cell>
          <cell r="G143" t="str">
            <v>POA291</v>
          </cell>
          <cell r="H143" t="str">
            <v>POA512</v>
          </cell>
          <cell r="I143" t="str">
            <v>POA476</v>
          </cell>
          <cell r="J143" t="str">
            <v>POA477</v>
          </cell>
          <cell r="K143" t="str">
            <v>POA478</v>
          </cell>
          <cell r="P143" t="str">
            <v xml:space="preserve">Samsung Galaxy S8+ (G955F) - černý </v>
          </cell>
        </row>
        <row r="144">
          <cell r="A144">
            <v>202131</v>
          </cell>
          <cell r="B144" t="str">
            <v>PO20854</v>
          </cell>
          <cell r="C144" t="str">
            <v>POA326</v>
          </cell>
          <cell r="D144" t="str">
            <v>POA292</v>
          </cell>
          <cell r="E144" t="str">
            <v>POA293</v>
          </cell>
          <cell r="G144" t="str">
            <v>POA294</v>
          </cell>
          <cell r="H144" t="str">
            <v>POA513</v>
          </cell>
          <cell r="I144" t="str">
            <v>POA479</v>
          </cell>
          <cell r="J144" t="str">
            <v>POA480</v>
          </cell>
          <cell r="K144" t="str">
            <v>POA481</v>
          </cell>
          <cell r="P144" t="str">
            <v xml:space="preserve">Samsung Galaxy S8+ (G955F) - šedý </v>
          </cell>
        </row>
        <row r="145">
          <cell r="A145">
            <v>202180</v>
          </cell>
          <cell r="B145" t="str">
            <v>PO21351</v>
          </cell>
          <cell r="C145" t="str">
            <v>POB584</v>
          </cell>
          <cell r="D145" t="str">
            <v>POB585</v>
          </cell>
          <cell r="E145" t="str">
            <v>POB586</v>
          </cell>
          <cell r="G145" t="str">
            <v>POB587</v>
          </cell>
          <cell r="P145" t="str">
            <v>Samsung Galaxy Note8 (N950F) - černý</v>
          </cell>
        </row>
        <row r="146">
          <cell r="A146">
            <v>202210</v>
          </cell>
          <cell r="B146" t="str">
            <v>PO21750</v>
          </cell>
          <cell r="C146" t="str">
            <v>POC294</v>
          </cell>
          <cell r="D146" t="str">
            <v>POC295</v>
          </cell>
          <cell r="E146" t="str">
            <v>POC296</v>
          </cell>
          <cell r="G146" t="str">
            <v>POC297</v>
          </cell>
          <cell r="P146" t="str">
            <v xml:space="preserve">Samsung Galaxy S9 (G960F) - černý </v>
          </cell>
        </row>
        <row r="147">
          <cell r="A147">
            <v>202211</v>
          </cell>
          <cell r="B147" t="str">
            <v>PO21751</v>
          </cell>
          <cell r="C147" t="str">
            <v>POC299</v>
          </cell>
          <cell r="D147" t="str">
            <v>POC300</v>
          </cell>
          <cell r="E147" t="str">
            <v>POC301</v>
          </cell>
          <cell r="G147" t="str">
            <v>POC302</v>
          </cell>
          <cell r="P147" t="str">
            <v>Samsung Galaxy S9 (G960F) - fialový</v>
          </cell>
        </row>
        <row r="148">
          <cell r="A148">
            <v>202220</v>
          </cell>
          <cell r="B148" t="str">
            <v>PO21752</v>
          </cell>
          <cell r="C148" t="str">
            <v>POC304</v>
          </cell>
          <cell r="D148" t="str">
            <v>POC305</v>
          </cell>
          <cell r="E148" t="str">
            <v>POC306</v>
          </cell>
          <cell r="G148" t="str">
            <v>POC307</v>
          </cell>
          <cell r="P148" t="str">
            <v xml:space="preserve">Samsung Galaxy S9+ (G965F) - černý </v>
          </cell>
        </row>
        <row r="149">
          <cell r="A149">
            <v>202222</v>
          </cell>
          <cell r="B149" t="str">
            <v>PO22038</v>
          </cell>
          <cell r="C149" t="str">
            <v>POC594</v>
          </cell>
          <cell r="D149" t="str">
            <v>POC595</v>
          </cell>
          <cell r="E149" t="str">
            <v>POC596</v>
          </cell>
          <cell r="G149" t="str">
            <v>POC597</v>
          </cell>
          <cell r="P149" t="str">
            <v>Samsung Galaxy S9+ (G965F) - Modrý</v>
          </cell>
        </row>
        <row r="150">
          <cell r="A150">
            <v>31430</v>
          </cell>
          <cell r="B150" t="str">
            <v>PO20003</v>
          </cell>
          <cell r="C150" t="str">
            <v>PO8175</v>
          </cell>
          <cell r="D150" t="str">
            <v>POA295</v>
          </cell>
          <cell r="E150" t="str">
            <v>POA296</v>
          </cell>
          <cell r="G150" t="str">
            <v>POA297</v>
          </cell>
          <cell r="P150" t="str">
            <v>Sony Xperia E5 - černý</v>
          </cell>
        </row>
        <row r="151">
          <cell r="A151">
            <v>31450</v>
          </cell>
          <cell r="B151" t="str">
            <v>PO21097</v>
          </cell>
          <cell r="C151" t="str">
            <v>POB047</v>
          </cell>
          <cell r="D151" t="str">
            <v>POB048</v>
          </cell>
          <cell r="E151" t="str">
            <v>POB049</v>
          </cell>
          <cell r="G151" t="str">
            <v>POB050</v>
          </cell>
          <cell r="P151" t="str">
            <v xml:space="preserve">Sony Xperia L1 - černý </v>
          </cell>
        </row>
        <row r="152">
          <cell r="A152">
            <v>31360</v>
          </cell>
          <cell r="B152" t="str">
            <v>PO18781</v>
          </cell>
          <cell r="C152" t="str">
            <v>PO3051</v>
          </cell>
          <cell r="D152" t="str">
            <v>POA298</v>
          </cell>
          <cell r="E152" t="str">
            <v>POA299</v>
          </cell>
          <cell r="G152" t="str">
            <v>POA300</v>
          </cell>
          <cell r="P152" t="str">
            <v>Sony Xperia M4 Aqua - černý</v>
          </cell>
        </row>
        <row r="153">
          <cell r="A153">
            <v>31420</v>
          </cell>
          <cell r="B153" t="str">
            <v>PO20001</v>
          </cell>
          <cell r="C153" t="str">
            <v>PO8177</v>
          </cell>
          <cell r="D153" t="str">
            <v>POA020</v>
          </cell>
          <cell r="E153" t="str">
            <v>POA021</v>
          </cell>
          <cell r="G153" t="str">
            <v>POA303</v>
          </cell>
          <cell r="H153" t="str">
            <v>POA514</v>
          </cell>
          <cell r="I153" t="str">
            <v>POA515</v>
          </cell>
          <cell r="J153" t="str">
            <v>POA516</v>
          </cell>
          <cell r="K153" t="str">
            <v>POA517</v>
          </cell>
          <cell r="P153" t="str">
            <v>Sony Xperia XA - černý</v>
          </cell>
        </row>
        <row r="154">
          <cell r="A154">
            <v>31460</v>
          </cell>
          <cell r="B154" t="str">
            <v>PO21096</v>
          </cell>
          <cell r="C154" t="str">
            <v>POB052</v>
          </cell>
          <cell r="D154" t="str">
            <v>POB053</v>
          </cell>
          <cell r="E154" t="str">
            <v>POB054</v>
          </cell>
          <cell r="G154" t="str">
            <v>POB055</v>
          </cell>
          <cell r="P154" t="str">
            <v xml:space="preserve">Sony Xperia XA1 - černý </v>
          </cell>
        </row>
        <row r="155">
          <cell r="A155">
            <v>31410</v>
          </cell>
          <cell r="B155" t="str">
            <v>PO19901</v>
          </cell>
          <cell r="C155" t="str">
            <v>PO7863</v>
          </cell>
          <cell r="D155" t="str">
            <v>POA304</v>
          </cell>
          <cell r="E155" t="str">
            <v>POA305</v>
          </cell>
          <cell r="G155" t="str">
            <v>POA306</v>
          </cell>
          <cell r="P155" t="str">
            <v xml:space="preserve">Sony Xperia X - černý </v>
          </cell>
        </row>
        <row r="156">
          <cell r="A156">
            <v>31440</v>
          </cell>
          <cell r="B156" t="str">
            <v>PO20323</v>
          </cell>
          <cell r="C156" t="str">
            <v>PO8985</v>
          </cell>
          <cell r="D156" t="str">
            <v>POA307</v>
          </cell>
          <cell r="E156" t="str">
            <v>POA308</v>
          </cell>
          <cell r="G156" t="str">
            <v>POA309</v>
          </cell>
          <cell r="P156" t="str">
            <v xml:space="preserve">Sony Xperia X Compact - černý </v>
          </cell>
        </row>
        <row r="157">
          <cell r="A157">
            <v>31470</v>
          </cell>
          <cell r="B157" t="str">
            <v>PO21413</v>
          </cell>
          <cell r="C157" t="str">
            <v>POB764</v>
          </cell>
          <cell r="D157" t="str">
            <v>POB765</v>
          </cell>
          <cell r="E157" t="str">
            <v>POB766</v>
          </cell>
          <cell r="G157" t="str">
            <v>POB767</v>
          </cell>
          <cell r="P157" t="str">
            <v xml:space="preserve">Sony Xperia XZ1 Compact </v>
          </cell>
        </row>
        <row r="158">
          <cell r="A158">
            <v>31480</v>
          </cell>
          <cell r="B158" t="str">
            <v>PO21708</v>
          </cell>
          <cell r="C158" t="str">
            <v>POC162</v>
          </cell>
          <cell r="D158" t="str">
            <v>POC163</v>
          </cell>
          <cell r="E158" t="str">
            <v>POC164</v>
          </cell>
          <cell r="G158" t="str">
            <v>POC165</v>
          </cell>
          <cell r="P158" t="str">
            <v xml:space="preserve">Sony Xperia XA2 - černý </v>
          </cell>
        </row>
        <row r="159">
          <cell r="A159">
            <v>31490</v>
          </cell>
          <cell r="B159" t="str">
            <v>PO21831</v>
          </cell>
          <cell r="C159" t="str">
            <v>POC412</v>
          </cell>
          <cell r="D159" t="str">
            <v>POC413</v>
          </cell>
          <cell r="E159" t="str">
            <v>POC414</v>
          </cell>
          <cell r="G159" t="str">
            <v>POC415</v>
          </cell>
          <cell r="P159" t="str">
            <v xml:space="preserve">Sony Xperia XZ2 Compact - Černý </v>
          </cell>
        </row>
        <row r="160">
          <cell r="A160">
            <v>31500</v>
          </cell>
          <cell r="B160" t="str">
            <v>PO21832</v>
          </cell>
          <cell r="C160" t="str">
            <v>POC417</v>
          </cell>
          <cell r="D160" t="str">
            <v>POC418</v>
          </cell>
          <cell r="E160" t="str">
            <v>POC419</v>
          </cell>
          <cell r="G160" t="str">
            <v>POC420</v>
          </cell>
          <cell r="P160" t="str">
            <v xml:space="preserve">Sony Xperia XZ2 - Černý </v>
          </cell>
        </row>
        <row r="161">
          <cell r="A161">
            <v>800640</v>
          </cell>
          <cell r="B161" t="str">
            <v>PO17476</v>
          </cell>
          <cell r="C161" t="str">
            <v>PO1158</v>
          </cell>
          <cell r="P161" t="str">
            <v>Acer Aspire E1-510-P - doprodej</v>
          </cell>
        </row>
        <row r="162">
          <cell r="A162">
            <v>800670</v>
          </cell>
          <cell r="B162" t="str">
            <v>PO19883</v>
          </cell>
          <cell r="C162" t="str">
            <v>PO8181</v>
          </cell>
          <cell r="P162" t="str">
            <v>Acer Aspire ES 15 - černý - doprodej</v>
          </cell>
        </row>
        <row r="163">
          <cell r="A163">
            <v>800660</v>
          </cell>
          <cell r="B163" t="str">
            <v>PO18785</v>
          </cell>
          <cell r="C163" t="str">
            <v>PO3067</v>
          </cell>
          <cell r="P163" t="str">
            <v>Acer Aspire Switch 10E - šedý</v>
          </cell>
        </row>
        <row r="164">
          <cell r="A164">
            <v>800730</v>
          </cell>
          <cell r="B164" t="str">
            <v>PO20806</v>
          </cell>
          <cell r="C164" t="str">
            <v>POA330</v>
          </cell>
          <cell r="P164" t="str">
            <v xml:space="preserve">Acer One S1003 - černý </v>
          </cell>
        </row>
        <row r="165">
          <cell r="A165">
            <v>110180</v>
          </cell>
          <cell r="B165" t="str">
            <v>PO20751</v>
          </cell>
          <cell r="C165" t="str">
            <v>PO9988</v>
          </cell>
          <cell r="P165" t="str">
            <v>Alcatel Pixi 3 (8) LTE - šedý</v>
          </cell>
        </row>
        <row r="166">
          <cell r="A166">
            <v>800681</v>
          </cell>
          <cell r="B166" t="str">
            <v>PO19932</v>
          </cell>
          <cell r="C166" t="str">
            <v>PO7872</v>
          </cell>
          <cell r="P166" t="str">
            <v>Lenovo IdeaPad 100S -  11BY – bílý - doprodej</v>
          </cell>
        </row>
        <row r="167">
          <cell r="A167">
            <v>300720</v>
          </cell>
          <cell r="B167" t="str">
            <v>PO19521</v>
          </cell>
          <cell r="C167" t="str">
            <v>PO6889</v>
          </cell>
          <cell r="P167" t="str">
            <v>Allview Viva H701 LTE - bílý</v>
          </cell>
        </row>
        <row r="168">
          <cell r="A168">
            <v>300760</v>
          </cell>
          <cell r="B168" t="str">
            <v>PO20036</v>
          </cell>
          <cell r="C168" t="str">
            <v>PO7972</v>
          </cell>
          <cell r="P168" t="str">
            <v>Allview Viva H1001 LTE - černý - doprodej</v>
          </cell>
        </row>
        <row r="169">
          <cell r="A169">
            <v>501321</v>
          </cell>
          <cell r="B169" t="str">
            <v>PO19511</v>
          </cell>
          <cell r="C169" t="str">
            <v>PO6638</v>
          </cell>
          <cell r="P169" t="str">
            <v>iPad mini 3 Wifi + Cellular 64GB - stříbrný - doprodej</v>
          </cell>
        </row>
        <row r="170">
          <cell r="A170">
            <v>501440</v>
          </cell>
          <cell r="B170" t="str">
            <v>PO19891</v>
          </cell>
          <cell r="C170" t="str">
            <v>PO7867</v>
          </cell>
          <cell r="P170" t="str">
            <v>iPad Pro 9,7p WiFi+Cell 32GB - stříbrný</v>
          </cell>
        </row>
        <row r="171">
          <cell r="A171">
            <v>501450</v>
          </cell>
          <cell r="B171" t="str">
            <v>PO19896</v>
          </cell>
          <cell r="C171" t="str">
            <v>PO7869</v>
          </cell>
          <cell r="P171" t="str">
            <v>iPad Pro 9,7p WiFi+Cell 128GB - šedý</v>
          </cell>
        </row>
        <row r="172">
          <cell r="A172">
            <v>501570</v>
          </cell>
          <cell r="B172" t="str">
            <v>PO21326</v>
          </cell>
          <cell r="C172" t="str">
            <v>POB589</v>
          </cell>
          <cell r="P172" t="str">
            <v xml:space="preserve">iPad Pro 10,5" WifiCell 64GB - stříbrný </v>
          </cell>
        </row>
        <row r="173">
          <cell r="A173">
            <v>501580</v>
          </cell>
          <cell r="B173" t="str">
            <v>PO21327</v>
          </cell>
          <cell r="C173" t="str">
            <v>POB590</v>
          </cell>
          <cell r="P173" t="str">
            <v xml:space="preserve">iPad Pro 10,5" WifiCell 256GB - šedý </v>
          </cell>
        </row>
        <row r="174">
          <cell r="A174">
            <v>501590</v>
          </cell>
          <cell r="B174" t="str">
            <v>PO21328</v>
          </cell>
          <cell r="C174" t="str">
            <v>POB591</v>
          </cell>
          <cell r="P174" t="str">
            <v xml:space="preserve">iPad Pro 12,9" WifiCell 256GB - šedý </v>
          </cell>
        </row>
        <row r="175">
          <cell r="A175">
            <v>810010</v>
          </cell>
          <cell r="B175" t="str">
            <v>PO12745</v>
          </cell>
          <cell r="C175" t="str">
            <v>PO6345</v>
          </cell>
          <cell r="P175" t="str">
            <v>CPA GPS Locator T300 - černý</v>
          </cell>
        </row>
        <row r="176">
          <cell r="A176">
            <v>810030</v>
          </cell>
          <cell r="B176" t="str">
            <v>PO20289</v>
          </cell>
          <cell r="C176" t="str">
            <v>PO8440</v>
          </cell>
          <cell r="P176" t="str">
            <v>Zařízení pro Chytré auto</v>
          </cell>
        </row>
        <row r="177">
          <cell r="A177">
            <v>72260</v>
          </cell>
          <cell r="B177" t="str">
            <v>PO18610</v>
          </cell>
          <cell r="C177" t="str">
            <v>PO1127</v>
          </cell>
          <cell r="P177" t="str">
            <v>HuaweiI Media Pad T1 8.0 LTE - stříbrný</v>
          </cell>
        </row>
        <row r="178">
          <cell r="A178">
            <v>72490</v>
          </cell>
          <cell r="B178" t="str">
            <v>PO21211</v>
          </cell>
          <cell r="C178" t="str">
            <v>POB057</v>
          </cell>
          <cell r="P178" t="str">
            <v xml:space="preserve">Huawei MediaPad T3 10 LTE - šedý </v>
          </cell>
        </row>
        <row r="179">
          <cell r="A179">
            <v>73000</v>
          </cell>
          <cell r="B179" t="str">
            <v>PO19061</v>
          </cell>
          <cell r="C179" t="str">
            <v>PO3060</v>
          </cell>
          <cell r="P179" t="str">
            <v>Huawei Media Pad M2 8.0 LTE - stříbrný</v>
          </cell>
        </row>
        <row r="180">
          <cell r="A180">
            <v>72450</v>
          </cell>
          <cell r="B180" t="str">
            <v>PO20776</v>
          </cell>
          <cell r="C180" t="str">
            <v>POA328</v>
          </cell>
          <cell r="P180" t="str">
            <v xml:space="preserve">Huawei MediaPad M3 LTE - stříbrný </v>
          </cell>
        </row>
        <row r="181">
          <cell r="A181">
            <v>72580</v>
          </cell>
          <cell r="B181" t="str">
            <v>PO21835</v>
          </cell>
          <cell r="C181" t="str">
            <v>POC427</v>
          </cell>
          <cell r="P181" t="str">
            <v>Huawei MediaPad M5 8.4 LTE - Šedý</v>
          </cell>
        </row>
        <row r="182">
          <cell r="A182">
            <v>201900</v>
          </cell>
          <cell r="B182" t="str">
            <v>PO18845</v>
          </cell>
          <cell r="C182" t="str">
            <v>PO3061</v>
          </cell>
          <cell r="P182" t="str">
            <v>Samsung Galaxy Tab A 9.7 (T555) - bílý</v>
          </cell>
        </row>
        <row r="183">
          <cell r="A183">
            <v>202060</v>
          </cell>
          <cell r="B183" t="str">
            <v>PO20131</v>
          </cell>
          <cell r="C183" t="str">
            <v>PO8366</v>
          </cell>
          <cell r="P183" t="str">
            <v xml:space="preserve">Samsung Galaxy Tab A 10.1 (2016) T585 - bílý </v>
          </cell>
        </row>
        <row r="184">
          <cell r="A184">
            <v>201940</v>
          </cell>
          <cell r="B184" t="str">
            <v>PO19062</v>
          </cell>
          <cell r="C184" t="str">
            <v>PO3063</v>
          </cell>
          <cell r="P184" t="str">
            <v>Samsung Galaxy Tab S2 9.7 LTE (T815) - černý - doprodej</v>
          </cell>
        </row>
        <row r="185">
          <cell r="A185">
            <v>202110</v>
          </cell>
          <cell r="B185" t="str">
            <v>PO20846</v>
          </cell>
          <cell r="C185" t="str">
            <v>POA329</v>
          </cell>
          <cell r="P185" t="str">
            <v>Samsung Galaxy Tab S3 LTE (T825) - černý</v>
          </cell>
        </row>
        <row r="186">
          <cell r="A186">
            <v>201770</v>
          </cell>
          <cell r="B186" t="str">
            <v>PO18441</v>
          </cell>
          <cell r="C186" t="str">
            <v>PO1140</v>
          </cell>
          <cell r="P186" t="str">
            <v>Samsung T365 GALAXY Tab Active  - šedozelený</v>
          </cell>
        </row>
        <row r="187">
          <cell r="A187">
            <v>202200</v>
          </cell>
          <cell r="B187" t="str">
            <v>PO21701</v>
          </cell>
          <cell r="C187" t="str">
            <v>POC161</v>
          </cell>
          <cell r="P187" t="str">
            <v>Samsung Galaxy Tab Active2 (T395) -Černý</v>
          </cell>
        </row>
        <row r="188">
          <cell r="A188">
            <v>800760</v>
          </cell>
          <cell r="B188" t="str">
            <v>PO22177</v>
          </cell>
          <cell r="C188" t="str">
            <v>POC875</v>
          </cell>
          <cell r="D188" t="str">
            <v>POC876</v>
          </cell>
          <cell r="E188" t="str">
            <v>POC877</v>
          </cell>
          <cell r="G188" t="str">
            <v>POC878</v>
          </cell>
          <cell r="P188" t="str">
            <v>Sony PlayStation 4 500GB + 3 hry - Černý</v>
          </cell>
        </row>
        <row r="189">
          <cell r="A189">
            <v>800760</v>
          </cell>
          <cell r="B189" t="str">
            <v>PO22177</v>
          </cell>
          <cell r="C189" t="str">
            <v>POC879</v>
          </cell>
          <cell r="D189" t="str">
            <v>POC880</v>
          </cell>
          <cell r="E189" t="str">
            <v>POC881</v>
          </cell>
          <cell r="G189" t="str">
            <v>POC882</v>
          </cell>
          <cell r="P189" t="str">
            <v>Sony PlayStation 4 500GB + 3 hry - Černý ( vysvědčení )</v>
          </cell>
        </row>
        <row r="190">
          <cell r="A190">
            <v>110140</v>
          </cell>
          <cell r="B190" t="str">
            <v>PO18699</v>
          </cell>
          <cell r="C190" t="str">
            <v>PO3064</v>
          </cell>
          <cell r="P190" t="str">
            <v>LTE modem ALCATEL ONETOUCH 4G PLUS - černý - doprodej</v>
          </cell>
        </row>
        <row r="191">
          <cell r="A191">
            <v>110170</v>
          </cell>
          <cell r="B191" t="str">
            <v>PO20211</v>
          </cell>
          <cell r="C191" t="str">
            <v>PO8987</v>
          </cell>
          <cell r="P191" t="str">
            <v>USB LTE modem Alcatel Link Key - černý</v>
          </cell>
        </row>
        <row r="192">
          <cell r="A192">
            <v>72270</v>
          </cell>
          <cell r="B192" t="str">
            <v>PO18703</v>
          </cell>
          <cell r="C192" t="str">
            <v>PO3066</v>
          </cell>
          <cell r="P192" t="str">
            <v>LTE modem HUAWEI E3372h - bílý</v>
          </cell>
        </row>
        <row r="193">
          <cell r="A193">
            <v>72430</v>
          </cell>
          <cell r="B193" t="str">
            <v>PO20391</v>
          </cell>
          <cell r="C193" t="str">
            <v>PO9404</v>
          </cell>
          <cell r="P193" t="str">
            <v>LTE modem Huawei B525 - černý</v>
          </cell>
        </row>
        <row r="194">
          <cell r="A194">
            <v>72400</v>
          </cell>
          <cell r="B194" t="str">
            <v>PO20291</v>
          </cell>
          <cell r="C194" t="str">
            <v>PO8379</v>
          </cell>
          <cell r="P194" t="str">
            <v>Outdoor LTE modem Huawei B2338-168</v>
          </cell>
        </row>
        <row r="195">
          <cell r="A195">
            <v>72240</v>
          </cell>
          <cell r="B195" t="str">
            <v>PO18536</v>
          </cell>
          <cell r="C195" t="str">
            <v>PO1151</v>
          </cell>
          <cell r="P195" t="str">
            <v>LTE modem/WiFi router HUAWEI E5377T - černý - doprodej</v>
          </cell>
        </row>
        <row r="196">
          <cell r="A196">
            <v>72300</v>
          </cell>
          <cell r="B196" t="str">
            <v>PO18996</v>
          </cell>
          <cell r="C196" t="str">
            <v>PO6536</v>
          </cell>
          <cell r="P196" t="str">
            <v>LTE MOBILE WIFI HUAWEI E5577C</v>
          </cell>
        </row>
        <row r="197">
          <cell r="A197">
            <v>72220</v>
          </cell>
          <cell r="B197" t="str">
            <v>PO18365</v>
          </cell>
          <cell r="C197" t="str">
            <v>PO1149</v>
          </cell>
          <cell r="P197" t="str">
            <v>LTE modem HUAWEI E5180 - bílý</v>
          </cell>
        </row>
        <row r="198">
          <cell r="A198">
            <v>72360</v>
          </cell>
          <cell r="B198" t="str">
            <v>PO19762</v>
          </cell>
          <cell r="C198" t="str">
            <v>PO7435</v>
          </cell>
          <cell r="P198" t="str">
            <v>LTE modem HUAWEI B310 - černý</v>
          </cell>
        </row>
        <row r="199">
          <cell r="A199">
            <v>72160</v>
          </cell>
          <cell r="B199" t="str">
            <v>PO17837</v>
          </cell>
          <cell r="C199" t="str">
            <v>PO1147</v>
          </cell>
          <cell r="P199" t="str">
            <v>HUAWEI Mobile WiFi E5330 - bílý</v>
          </cell>
        </row>
        <row r="201">
          <cell r="A201">
            <v>70740</v>
          </cell>
          <cell r="B201" t="str">
            <v>PO17675</v>
          </cell>
          <cell r="C201" t="str">
            <v>PO1163</v>
          </cell>
          <cell r="P201" t="str">
            <v>VDSL2/ADSL2+ modem ZyXEL VMG1312-B30B</v>
          </cell>
        </row>
        <row r="202">
          <cell r="A202">
            <v>70740</v>
          </cell>
          <cell r="B202" t="str">
            <v>PO17675</v>
          </cell>
          <cell r="C202" t="str">
            <v>PO6627</v>
          </cell>
          <cell r="P202" t="str">
            <v>VDSL2/ADSL2+ modem ZyXEL VMG1312 s dotací (700 Kč)</v>
          </cell>
        </row>
        <row r="203">
          <cell r="A203">
            <v>70740</v>
          </cell>
          <cell r="B203" t="str">
            <v>PO17675</v>
          </cell>
          <cell r="C203" t="str">
            <v>PO9090</v>
          </cell>
          <cell r="P203" t="str">
            <v>VDSL2/ADSL2+ modem ZyXEL VMG1312-B30B za 1 Kč</v>
          </cell>
        </row>
        <row r="204">
          <cell r="A204">
            <v>70740</v>
          </cell>
          <cell r="B204" t="str">
            <v>PO17675</v>
          </cell>
          <cell r="C204" t="str">
            <v>PO9937</v>
          </cell>
          <cell r="P204" t="str">
            <v>ZAM VDSL2/ADSL2+ modem ZyXEL VMG1312-B30B</v>
          </cell>
        </row>
        <row r="205">
          <cell r="A205">
            <v>70750</v>
          </cell>
          <cell r="B205" t="str">
            <v>PO21196</v>
          </cell>
          <cell r="C205" t="str">
            <v>POB638</v>
          </cell>
          <cell r="P205" t="str">
            <v>VDSL modem ZyXEL VMG3312-T20A</v>
          </cell>
        </row>
        <row r="206">
          <cell r="A206">
            <v>70750</v>
          </cell>
          <cell r="B206" t="str">
            <v>PO21196</v>
          </cell>
          <cell r="C206" t="str">
            <v>POB961</v>
          </cell>
          <cell r="P206" t="str">
            <v>VDSL modem ZyXEL VMG3312-T20A za 1Kč</v>
          </cell>
        </row>
        <row r="207">
          <cell r="A207">
            <v>70750</v>
          </cell>
          <cell r="B207" t="str">
            <v>PO21196</v>
          </cell>
          <cell r="C207" t="str">
            <v>POB962</v>
          </cell>
          <cell r="P207" t="str">
            <v>ZAM VDSL modem ZyXEL VMG3312-T20A</v>
          </cell>
        </row>
        <row r="208">
          <cell r="A208">
            <v>70750</v>
          </cell>
          <cell r="B208" t="str">
            <v>PO21196</v>
          </cell>
          <cell r="C208" t="str">
            <v>POB887</v>
          </cell>
          <cell r="P208" t="str">
            <v>VDSL modem ZyXEL VMG3312-T20A s dotací (1298 Kč)</v>
          </cell>
        </row>
        <row r="209">
          <cell r="A209">
            <v>70750</v>
          </cell>
          <cell r="B209" t="str">
            <v>PO21196</v>
          </cell>
          <cell r="C209" t="str">
            <v>POB641</v>
          </cell>
          <cell r="P209" t="str">
            <v>VDSL modem ZyXEL VMG3312-T20A s dotací (500 Kč)</v>
          </cell>
        </row>
        <row r="210">
          <cell r="A210">
            <v>70750</v>
          </cell>
          <cell r="B210" t="str">
            <v>PO21196</v>
          </cell>
          <cell r="C210" t="str">
            <v>POB854</v>
          </cell>
          <cell r="P210" t="str">
            <v>VDSL modem ZyXEL VMG3312-T20A s dotací (300 Kč)</v>
          </cell>
        </row>
        <row r="211">
          <cell r="A211">
            <v>70760</v>
          </cell>
          <cell r="B211" t="str">
            <v>PO21197</v>
          </cell>
          <cell r="C211" t="str">
            <v>POB639</v>
          </cell>
          <cell r="P211" t="str">
            <v>VDSL modem ZyXEL VMG8924-B30A</v>
          </cell>
        </row>
        <row r="212">
          <cell r="A212">
            <v>70760</v>
          </cell>
          <cell r="B212" t="str">
            <v>PO21197</v>
          </cell>
          <cell r="C212" t="str">
            <v>POC181</v>
          </cell>
          <cell r="P212" t="str">
            <v>VDSL modem ZyXEL VMG8924-B30A za 1Kč</v>
          </cell>
        </row>
        <row r="213">
          <cell r="A213">
            <v>70760</v>
          </cell>
          <cell r="B213" t="str">
            <v>PO21197</v>
          </cell>
          <cell r="C213" t="str">
            <v>POC226</v>
          </cell>
          <cell r="P213" t="str">
            <v>ZAM VDSL modem ZyXEL VMG8924-B30A</v>
          </cell>
        </row>
        <row r="214">
          <cell r="A214">
            <v>70760</v>
          </cell>
          <cell r="B214" t="str">
            <v>PO21197</v>
          </cell>
          <cell r="C214" t="str">
            <v>POB642</v>
          </cell>
          <cell r="P214" t="str">
            <v>VDSL modem ZyXEL VMG8924-B30A s dotací (700 Kč)</v>
          </cell>
        </row>
        <row r="215">
          <cell r="A215">
            <v>70770</v>
          </cell>
          <cell r="B215" t="str">
            <v>PO21201</v>
          </cell>
          <cell r="C215" t="str">
            <v>POB640</v>
          </cell>
          <cell r="P215" t="str">
            <v>VDSL modem ZyXEL VMG8823-B60B</v>
          </cell>
        </row>
        <row r="216">
          <cell r="A216">
            <v>70770</v>
          </cell>
          <cell r="B216" t="str">
            <v>PO21201</v>
          </cell>
          <cell r="C216" t="str">
            <v>POC182</v>
          </cell>
          <cell r="P216" t="str">
            <v>VDSL modem ZyXEL VMG8823-B60B za 1Kč</v>
          </cell>
        </row>
        <row r="217">
          <cell r="A217">
            <v>70770</v>
          </cell>
          <cell r="B217" t="str">
            <v>PO21201</v>
          </cell>
          <cell r="C217" t="str">
            <v>POC227</v>
          </cell>
          <cell r="P217" t="str">
            <v>ZAM VDSL modem ZyXEL VMG8823-B60B</v>
          </cell>
        </row>
        <row r="218">
          <cell r="A218">
            <v>70770</v>
          </cell>
          <cell r="B218" t="str">
            <v>PO21201</v>
          </cell>
          <cell r="C218" t="str">
            <v>POB643</v>
          </cell>
          <cell r="P218" t="str">
            <v>VDSL modem ZyXEL VMG8823-B60B s dotací (1000 Kč)</v>
          </cell>
        </row>
        <row r="219">
          <cell r="A219">
            <v>801030</v>
          </cell>
          <cell r="B219" t="str">
            <v>PO19691</v>
          </cell>
          <cell r="C219" t="str">
            <v>PO6199</v>
          </cell>
          <cell r="P219" t="str">
            <v>IPTV STB Model 1</v>
          </cell>
        </row>
        <row r="220">
          <cell r="A220">
            <v>801030</v>
          </cell>
          <cell r="B220" t="str">
            <v>PO19691</v>
          </cell>
          <cell r="C220" t="str">
            <v>POB460</v>
          </cell>
          <cell r="P220" t="str">
            <v>IPTV STB Model 1 s TV Mini</v>
          </cell>
        </row>
        <row r="221">
          <cell r="A221">
            <v>801030</v>
          </cell>
          <cell r="B221" t="str">
            <v>PO19691</v>
          </cell>
          <cell r="C221" t="str">
            <v>PO9970</v>
          </cell>
          <cell r="P221" t="str">
            <v>IPTV STB Model 1 (es)</v>
          </cell>
        </row>
        <row r="222">
          <cell r="A222">
            <v>801030</v>
          </cell>
          <cell r="B222" t="str">
            <v>PO19691</v>
          </cell>
          <cell r="C222" t="str">
            <v>PO7110</v>
          </cell>
          <cell r="P222" t="str">
            <v>IPTV STB - pro prodejny k vystavení</v>
          </cell>
        </row>
        <row r="223">
          <cell r="A223">
            <v>801030</v>
          </cell>
          <cell r="B223" t="str">
            <v>PO19691</v>
          </cell>
          <cell r="C223" t="str">
            <v>PO9934</v>
          </cell>
          <cell r="P223" t="str">
            <v>ZAM IPTV STB Model 1</v>
          </cell>
        </row>
        <row r="224">
          <cell r="A224">
            <v>801040</v>
          </cell>
          <cell r="B224" t="str">
            <v>PO20384</v>
          </cell>
          <cell r="C224" t="str">
            <v>PO9473</v>
          </cell>
          <cell r="P224" t="str">
            <v>IPTV STB Model 2 VIP4302</v>
          </cell>
        </row>
        <row r="225">
          <cell r="A225">
            <v>801040</v>
          </cell>
          <cell r="B225" t="str">
            <v>PO20384</v>
          </cell>
          <cell r="C225" t="str">
            <v>POB461</v>
          </cell>
          <cell r="P225" t="str">
            <v>IPTV STB Model 2 VIP4302 s TV Mini</v>
          </cell>
        </row>
        <row r="226">
          <cell r="A226">
            <v>801040</v>
          </cell>
          <cell r="B226" t="str">
            <v>PO20384</v>
          </cell>
          <cell r="C226" t="str">
            <v>POC342</v>
          </cell>
          <cell r="P226" t="str">
            <v>IPTV STB Model 2 VIP4302 prolongace</v>
          </cell>
        </row>
        <row r="227">
          <cell r="A227">
            <v>801040</v>
          </cell>
          <cell r="B227" t="str">
            <v>PO20384</v>
          </cell>
          <cell r="C227" t="str">
            <v>POB417</v>
          </cell>
          <cell r="P227" t="str">
            <v>ZAM IPTV STB Model 2 VIP4302</v>
          </cell>
        </row>
        <row r="228">
          <cell r="A228">
            <v>801040</v>
          </cell>
          <cell r="B228" t="str">
            <v>PO20384</v>
          </cell>
          <cell r="C228" t="str">
            <v>POB888</v>
          </cell>
          <cell r="P228" t="str">
            <v>IPTV STB Model 2 VIP4302 - pro prodejny k vystavení</v>
          </cell>
        </row>
        <row r="229">
          <cell r="A229">
            <v>801070</v>
          </cell>
          <cell r="B229" t="str">
            <v>PO21311</v>
          </cell>
          <cell r="C229" t="str">
            <v>POC008</v>
          </cell>
          <cell r="P229" t="str">
            <v>IPTV WIFI Set-top box VIP4302W</v>
          </cell>
        </row>
        <row r="230">
          <cell r="A230">
            <v>801050</v>
          </cell>
          <cell r="B230" t="str">
            <v>PO21186</v>
          </cell>
          <cell r="C230" t="str">
            <v>POA825</v>
          </cell>
          <cell r="P230" t="str">
            <v>SAT TV Set-top-box Základ (bez HDD)</v>
          </cell>
        </row>
        <row r="231">
          <cell r="A231">
            <v>801050</v>
          </cell>
          <cell r="B231" t="str">
            <v>PO21186</v>
          </cell>
          <cell r="C231" t="str">
            <v>POC125</v>
          </cell>
          <cell r="P231" t="str">
            <v>SAT TV Set-top-box Základ (bez HDD) za 1 Kč</v>
          </cell>
        </row>
        <row r="232">
          <cell r="A232">
            <v>801050</v>
          </cell>
          <cell r="B232" t="str">
            <v>PO21186</v>
          </cell>
          <cell r="C232" t="str">
            <v>POC224</v>
          </cell>
          <cell r="P232" t="str">
            <v>ZAM SAT TV Set-top-box Základ (bez HDD)</v>
          </cell>
        </row>
        <row r="233">
          <cell r="A233">
            <v>801060</v>
          </cell>
          <cell r="B233" t="str">
            <v>PO21187</v>
          </cell>
          <cell r="C233" t="str">
            <v>POA826</v>
          </cell>
          <cell r="P233" t="str">
            <v>SAT TV Set-top-box Premium (s HDD)</v>
          </cell>
        </row>
        <row r="234">
          <cell r="A234">
            <v>801060</v>
          </cell>
          <cell r="B234" t="str">
            <v>PO21187</v>
          </cell>
          <cell r="C234" t="str">
            <v>POC126</v>
          </cell>
          <cell r="P234" t="str">
            <v>SAT TV Set-top-box Premium (s HDD) za 1Kč</v>
          </cell>
        </row>
        <row r="235">
          <cell r="A235">
            <v>801050</v>
          </cell>
          <cell r="B235" t="str">
            <v>PO21187</v>
          </cell>
          <cell r="C235" t="str">
            <v>POC225</v>
          </cell>
          <cell r="P235" t="str">
            <v>ZAM SAT TV Set-top-box Premium (s HDD)</v>
          </cell>
        </row>
        <row r="236">
          <cell r="A236">
            <v>72670</v>
          </cell>
          <cell r="C236" t="str">
            <v>POD899</v>
          </cell>
          <cell r="D236" t="str">
            <v>POD900</v>
          </cell>
          <cell r="E236" t="str">
            <v>POD901</v>
          </cell>
          <cell r="G236" t="str">
            <v>POD902</v>
          </cell>
          <cell r="P236" t="str">
            <v>Huawei Y5 2018 - Černý</v>
          </cell>
        </row>
        <row r="237">
          <cell r="A237">
            <v>101470</v>
          </cell>
          <cell r="C237" t="str">
            <v>POD903</v>
          </cell>
          <cell r="E237">
            <v>101470</v>
          </cell>
          <cell r="P237" t="str">
            <v>Nokia 3.1 - Černý</v>
          </cell>
        </row>
        <row r="238">
          <cell r="A238">
            <v>72690</v>
          </cell>
          <cell r="C238" t="str">
            <v>POE066</v>
          </cell>
          <cell r="D238" t="str">
            <v>POE067</v>
          </cell>
          <cell r="E238" t="str">
            <v>POE068</v>
          </cell>
          <cell r="G238" t="str">
            <v>POE069</v>
          </cell>
          <cell r="P238" t="str">
            <v>Huawei Nova 3 - Černý</v>
          </cell>
        </row>
        <row r="239">
          <cell r="A239">
            <v>101460</v>
          </cell>
          <cell r="C239" t="str">
            <v>POD892</v>
          </cell>
          <cell r="P239" t="str">
            <v>Nokia 8110 4G - Černý</v>
          </cell>
        </row>
        <row r="240">
          <cell r="A240">
            <v>101480</v>
          </cell>
          <cell r="C240" t="str">
            <v>POD907</v>
          </cell>
          <cell r="E240" t="str">
            <v>POD909</v>
          </cell>
          <cell r="G240" t="str">
            <v>POD910</v>
          </cell>
          <cell r="P240" t="str">
            <v>Nokia 5.1 - Modrý</v>
          </cell>
        </row>
        <row r="241">
          <cell r="A241">
            <v>300960</v>
          </cell>
          <cell r="C241" t="str">
            <v>POD894</v>
          </cell>
          <cell r="E241" t="str">
            <v>POD896</v>
          </cell>
          <cell r="G241" t="str">
            <v>POD897</v>
          </cell>
          <cell r="P241" t="str">
            <v>Motorola Moto E5 Plus - Šedý</v>
          </cell>
        </row>
        <row r="242">
          <cell r="P242" t="str">
            <v>Zařízení pro Chytré auto s WiFi 2</v>
          </cell>
        </row>
        <row r="243">
          <cell r="A243">
            <v>800750</v>
          </cell>
          <cell r="C243" t="str">
            <v>POC124</v>
          </cell>
          <cell r="P243" t="str">
            <v>HP Stream 14-ax006nc</v>
          </cell>
        </row>
        <row r="244">
          <cell r="A244">
            <v>202250</v>
          </cell>
          <cell r="C244" t="str">
            <v>POE063</v>
          </cell>
          <cell r="P244" t="str">
            <v>Samsung Galaxy Tab S4 LTE (T835) - Černý</v>
          </cell>
        </row>
        <row r="245">
          <cell r="A245">
            <v>202260</v>
          </cell>
          <cell r="C245" t="str">
            <v>POE065</v>
          </cell>
          <cell r="P245" t="str">
            <v>Samsung Gal TabA10.5 LTE (T595) - Černý</v>
          </cell>
        </row>
        <row r="246">
          <cell r="A246">
            <v>202240</v>
          </cell>
          <cell r="C246" t="str">
            <v>POE058</v>
          </cell>
          <cell r="D246" t="str">
            <v>POE059</v>
          </cell>
          <cell r="E246" t="str">
            <v>POE060</v>
          </cell>
          <cell r="G246" t="str">
            <v>POE061</v>
          </cell>
          <cell r="P246" t="str">
            <v>Samsung Galaxy Note9 (N960F) - Modrý</v>
          </cell>
        </row>
        <row r="247">
          <cell r="A247">
            <v>202241</v>
          </cell>
          <cell r="C247" t="str">
            <v>POD912</v>
          </cell>
          <cell r="D247" t="str">
            <v>POD913</v>
          </cell>
          <cell r="E247" t="str">
            <v>POD914</v>
          </cell>
          <cell r="G247" t="str">
            <v>POD915</v>
          </cell>
          <cell r="P247" t="str">
            <v xml:space="preserve">Samsung Galaxy Note9 (N960F) - Černý </v>
          </cell>
        </row>
        <row r="248">
          <cell r="A248">
            <v>300970</v>
          </cell>
          <cell r="C248" t="str">
            <v>POE126</v>
          </cell>
          <cell r="D248" t="str">
            <v>POE127</v>
          </cell>
          <cell r="E248" t="str">
            <v>POE128</v>
          </cell>
          <cell r="G248" t="str">
            <v>POE129</v>
          </cell>
          <cell r="P248" t="str">
            <v>Motorola Moto E5 Play - černý - připravujeme</v>
          </cell>
        </row>
        <row r="249">
          <cell r="A249">
            <v>300940</v>
          </cell>
          <cell r="C249" t="str">
            <v>POE122</v>
          </cell>
          <cell r="D249" t="str">
            <v>POE123</v>
          </cell>
          <cell r="E249" t="str">
            <v>POE124</v>
          </cell>
          <cell r="G249" t="str">
            <v>POE125</v>
          </cell>
          <cell r="P249" t="str">
            <v>CAT B35 - Černý - připravujeme</v>
          </cell>
        </row>
        <row r="250">
          <cell r="A250">
            <v>101800</v>
          </cell>
          <cell r="C250" t="str">
            <v>POE121</v>
          </cell>
          <cell r="P250" t="str">
            <v>Doro 1370 - tmavošedý - připravujeme</v>
          </cell>
        </row>
        <row r="251">
          <cell r="A251">
            <v>800780</v>
          </cell>
          <cell r="C251" t="str">
            <v>POE117</v>
          </cell>
          <cell r="D251" t="str">
            <v>POE118</v>
          </cell>
          <cell r="E251" t="str">
            <v>POE119</v>
          </cell>
          <cell r="G251" t="str">
            <v>POE120</v>
          </cell>
          <cell r="P251" t="str">
            <v>Sony PlayStation 4 500GB+3 hry (2) - Černý</v>
          </cell>
        </row>
        <row r="252">
          <cell r="A252">
            <v>31510</v>
          </cell>
          <cell r="C252" t="str">
            <v>POE273</v>
          </cell>
          <cell r="D252" t="str">
            <v>POE274</v>
          </cell>
          <cell r="E252" t="str">
            <v>POE275</v>
          </cell>
          <cell r="G252" t="str">
            <v>POE276</v>
          </cell>
          <cell r="P252" t="str">
            <v>Sony Xperia XZ3 - Černý</v>
          </cell>
        </row>
        <row r="253">
          <cell r="A253">
            <v>72691</v>
          </cell>
          <cell r="C253" t="str">
            <v>POE278</v>
          </cell>
          <cell r="D253" t="str">
            <v>POE279</v>
          </cell>
          <cell r="E253" t="str">
            <v>POE280</v>
          </cell>
          <cell r="G253" t="str">
            <v>POE281</v>
          </cell>
          <cell r="P253" t="str">
            <v>Huawei Nova 3 - Fialový</v>
          </cell>
        </row>
        <row r="254">
          <cell r="A254">
            <v>501680</v>
          </cell>
          <cell r="C254" t="str">
            <v>POE283</v>
          </cell>
          <cell r="D254" t="str">
            <v>POE284</v>
          </cell>
          <cell r="E254" t="str">
            <v>POE285</v>
          </cell>
          <cell r="G254" t="str">
            <v>POE286</v>
          </cell>
          <cell r="P254" t="str">
            <v>Apple iPhone XS 64GB - Šedý</v>
          </cell>
        </row>
        <row r="255">
          <cell r="A255">
            <v>501681</v>
          </cell>
          <cell r="C255" t="str">
            <v>POE288</v>
          </cell>
          <cell r="D255" t="str">
            <v>POE289</v>
          </cell>
          <cell r="E255" t="str">
            <v>POE290</v>
          </cell>
          <cell r="G255" t="str">
            <v>POE291</v>
          </cell>
          <cell r="P255" t="str">
            <v>Apple iPhone XS 64GB - Stříbrný</v>
          </cell>
        </row>
        <row r="256">
          <cell r="A256">
            <v>501682</v>
          </cell>
          <cell r="C256" t="str">
            <v>POE293</v>
          </cell>
          <cell r="D256" t="str">
            <v>POE294</v>
          </cell>
          <cell r="E256" t="str">
            <v>POE295</v>
          </cell>
          <cell r="G256" t="str">
            <v>POE296</v>
          </cell>
          <cell r="P256" t="str">
            <v>Apple iPhone XS 64GB - Zlatý</v>
          </cell>
        </row>
        <row r="257">
          <cell r="A257">
            <v>501690</v>
          </cell>
          <cell r="C257" t="str">
            <v>POE298</v>
          </cell>
          <cell r="D257" t="str">
            <v>POE299</v>
          </cell>
          <cell r="E257" t="str">
            <v>POE300</v>
          </cell>
          <cell r="G257" t="str">
            <v>POE301</v>
          </cell>
          <cell r="P257" t="str">
            <v>Apple iPhone XS 256GB - Šedý</v>
          </cell>
        </row>
        <row r="258">
          <cell r="A258">
            <v>501691</v>
          </cell>
          <cell r="C258" t="str">
            <v>POE303</v>
          </cell>
          <cell r="D258" t="str">
            <v>POE304</v>
          </cell>
          <cell r="E258" t="str">
            <v>POE305</v>
          </cell>
          <cell r="G258" t="str">
            <v>POE306</v>
          </cell>
          <cell r="P258" t="str">
            <v>Apple iPhone XS 256GB - Stříbrný</v>
          </cell>
        </row>
        <row r="259">
          <cell r="A259">
            <v>501700</v>
          </cell>
          <cell r="C259" t="str">
            <v>POE308</v>
          </cell>
          <cell r="D259" t="str">
            <v>POE309</v>
          </cell>
          <cell r="E259" t="str">
            <v>POE310</v>
          </cell>
          <cell r="G259" t="str">
            <v>POE311</v>
          </cell>
          <cell r="P259" t="str">
            <v>Apple iPhone XS 512GB - Šedý</v>
          </cell>
        </row>
        <row r="260">
          <cell r="A260">
            <v>501710</v>
          </cell>
          <cell r="C260" t="str">
            <v>POE313</v>
          </cell>
          <cell r="D260" t="str">
            <v>POE314</v>
          </cell>
          <cell r="E260" t="str">
            <v>POE315</v>
          </cell>
          <cell r="G260" t="str">
            <v>POE316</v>
          </cell>
          <cell r="P260" t="str">
            <v>Apple iPhone XS Max 64GB - Stříbrný</v>
          </cell>
        </row>
        <row r="261">
          <cell r="A261">
            <v>501720</v>
          </cell>
          <cell r="C261" t="str">
            <v>POE318</v>
          </cell>
          <cell r="D261" t="str">
            <v>POE319</v>
          </cell>
          <cell r="E261" t="str">
            <v>POE320</v>
          </cell>
          <cell r="G261" t="str">
            <v>POE321</v>
          </cell>
          <cell r="P261" t="str">
            <v>Apple iPhone XS Max 256GB - Šedý</v>
          </cell>
        </row>
        <row r="262">
          <cell r="A262">
            <v>501721</v>
          </cell>
          <cell r="C262" t="str">
            <v>POE323</v>
          </cell>
          <cell r="D262" t="str">
            <v>POE324</v>
          </cell>
          <cell r="E262" t="str">
            <v>POE325</v>
          </cell>
          <cell r="G262" t="str">
            <v>POE326</v>
          </cell>
          <cell r="P262" t="str">
            <v>Apple iPhone XS Max 256GB - Zlatý</v>
          </cell>
        </row>
        <row r="263">
          <cell r="A263">
            <v>501730</v>
          </cell>
          <cell r="C263" t="str">
            <v>POE328</v>
          </cell>
          <cell r="D263" t="str">
            <v>POE329</v>
          </cell>
          <cell r="E263" t="str">
            <v>POE330</v>
          </cell>
          <cell r="G263" t="str">
            <v>POE331</v>
          </cell>
          <cell r="P263" t="str">
            <v>Apple iPhone XS Max 512GB - Šedý</v>
          </cell>
        </row>
        <row r="264">
          <cell r="A264">
            <v>800010</v>
          </cell>
          <cell r="C264" t="str">
            <v>POE335</v>
          </cell>
          <cell r="D264" t="str">
            <v>POE336</v>
          </cell>
          <cell r="E264" t="str">
            <v>POE337</v>
          </cell>
          <cell r="G264" t="str">
            <v>POE338</v>
          </cell>
          <cell r="P264" t="str">
            <v>Sony PlayStation4 500GB+3 hry-Černý Xmas</v>
          </cell>
        </row>
        <row r="265">
          <cell r="A265">
            <v>501474</v>
          </cell>
          <cell r="C265" t="str">
            <v>POE618</v>
          </cell>
          <cell r="D265" t="str">
            <v>POE619</v>
          </cell>
          <cell r="E265" t="str">
            <v>POE620</v>
          </cell>
          <cell r="G265" t="str">
            <v>POE621</v>
          </cell>
          <cell r="P265" t="str">
            <v>Apple iPhone 7  128GB - Černý</v>
          </cell>
        </row>
        <row r="266">
          <cell r="A266">
            <v>800770</v>
          </cell>
          <cell r="C266" t="str">
            <v>POC870</v>
          </cell>
          <cell r="P266" t="str">
            <v>Acer Aspire 1 - Černý</v>
          </cell>
        </row>
        <row r="267">
          <cell r="A267">
            <v>800771</v>
          </cell>
          <cell r="C267" t="str">
            <v>POC871</v>
          </cell>
          <cell r="P267" t="str">
            <v>Acer Aspire 1 - Červený</v>
          </cell>
        </row>
        <row r="268">
          <cell r="A268">
            <v>202271</v>
          </cell>
          <cell r="C268" t="str">
            <v>POE596</v>
          </cell>
          <cell r="D268" t="str">
            <v>POE597</v>
          </cell>
          <cell r="E268" t="str">
            <v>POE598</v>
          </cell>
          <cell r="G268" t="str">
            <v>POE599</v>
          </cell>
          <cell r="P268" t="str">
            <v>Samsung Galaxy A7 (A750FN) - Modrý</v>
          </cell>
        </row>
        <row r="269">
          <cell r="A269">
            <v>202270</v>
          </cell>
          <cell r="C269" t="str">
            <v>POE591</v>
          </cell>
          <cell r="D269" t="str">
            <v>POE592</v>
          </cell>
          <cell r="E269" t="str">
            <v>POE593</v>
          </cell>
          <cell r="G269" t="str">
            <v>POE594</v>
          </cell>
          <cell r="P269" t="str">
            <v>Samsung Galaxy A7 (A750FN) - Černý</v>
          </cell>
        </row>
        <row r="270">
          <cell r="A270">
            <v>72720</v>
          </cell>
          <cell r="C270" t="str">
            <v>POE590</v>
          </cell>
          <cell r="P270" t="str">
            <v>Huawei MediaPad T5 10 LTE - Černý</v>
          </cell>
        </row>
        <row r="271">
          <cell r="A271">
            <v>72710</v>
          </cell>
          <cell r="C271" t="str">
            <v>POE585</v>
          </cell>
          <cell r="D271" t="str">
            <v>POE586</v>
          </cell>
          <cell r="E271" t="str">
            <v>POE587</v>
          </cell>
          <cell r="G271" t="str">
            <v>POE588</v>
          </cell>
          <cell r="P271" t="str">
            <v>Huawei Mate 20 Pro - Černý</v>
          </cell>
        </row>
        <row r="272">
          <cell r="A272">
            <v>501760</v>
          </cell>
          <cell r="C272" t="str">
            <v>POE580</v>
          </cell>
          <cell r="D272" t="str">
            <v>POE581</v>
          </cell>
          <cell r="E272" t="str">
            <v>POE582</v>
          </cell>
          <cell r="G272" t="str">
            <v>POE583</v>
          </cell>
          <cell r="P272" t="str">
            <v>Apple iPhone XR 256GB - Černý</v>
          </cell>
        </row>
        <row r="273">
          <cell r="A273">
            <v>501751</v>
          </cell>
          <cell r="C273" t="str">
            <v>POE575</v>
          </cell>
          <cell r="D273" t="str">
            <v>POE576</v>
          </cell>
          <cell r="E273" t="str">
            <v>POE577</v>
          </cell>
          <cell r="G273" t="str">
            <v>POE578</v>
          </cell>
          <cell r="P273" t="str">
            <v>Apple iPhone XR 128GB - Korálově červený</v>
          </cell>
        </row>
        <row r="274">
          <cell r="A274">
            <v>501750</v>
          </cell>
          <cell r="C274" t="str">
            <v>POE570</v>
          </cell>
          <cell r="D274" t="str">
            <v>POE571</v>
          </cell>
          <cell r="E274" t="str">
            <v>POE572</v>
          </cell>
          <cell r="G274" t="str">
            <v>POE573</v>
          </cell>
          <cell r="P274" t="str">
            <v>Apple iPhone XR 128GB - Bílý</v>
          </cell>
        </row>
        <row r="275">
          <cell r="A275">
            <v>501742</v>
          </cell>
          <cell r="C275" t="str">
            <v>POE565</v>
          </cell>
          <cell r="D275" t="str">
            <v>POE566</v>
          </cell>
          <cell r="E275" t="str">
            <v>POE567</v>
          </cell>
          <cell r="G275" t="str">
            <v>POE568</v>
          </cell>
          <cell r="P275" t="str">
            <v>Apple iPhone XR 64GB - Modrý</v>
          </cell>
        </row>
        <row r="276">
          <cell r="A276">
            <v>501741</v>
          </cell>
          <cell r="C276" t="str">
            <v>POE560</v>
          </cell>
          <cell r="D276" t="str">
            <v>POE561</v>
          </cell>
          <cell r="E276" t="str">
            <v>POE562</v>
          </cell>
          <cell r="G276" t="str">
            <v>POE563</v>
          </cell>
          <cell r="P276" t="str">
            <v>Apple iPhone XR 64GB - Červený</v>
          </cell>
        </row>
        <row r="277">
          <cell r="A277">
            <v>501740</v>
          </cell>
          <cell r="C277" t="str">
            <v>POE555</v>
          </cell>
          <cell r="E277" t="str">
            <v>POE557</v>
          </cell>
          <cell r="G277" t="str">
            <v>POE558</v>
          </cell>
          <cell r="P277" t="str">
            <v>Apple iPhone XR 64GB - Černý</v>
          </cell>
        </row>
        <row r="278">
          <cell r="A278">
            <v>70780</v>
          </cell>
          <cell r="C278" t="str">
            <v>POE736</v>
          </cell>
          <cell r="P278" t="str">
            <v>VDSL modem Sercomm Speedport Plus</v>
          </cell>
        </row>
        <row r="279">
          <cell r="A279">
            <v>800790</v>
          </cell>
          <cell r="C279" t="str">
            <v>POE194</v>
          </cell>
          <cell r="E279" t="str">
            <v>POE758</v>
          </cell>
          <cell r="G279" t="str">
            <v>POE759</v>
          </cell>
          <cell r="P279" t="str">
            <v>SONY KDL50WF665B - Černý</v>
          </cell>
        </row>
        <row r="280">
          <cell r="A280">
            <v>202290</v>
          </cell>
          <cell r="C280" t="str">
            <v>POE730</v>
          </cell>
          <cell r="E280" t="str">
            <v>POE732</v>
          </cell>
          <cell r="G280" t="str">
            <v>POE733</v>
          </cell>
          <cell r="P280" t="str">
            <v>Samsung Galaxy Watch 46mm LTE (R805F) - Stříbrný</v>
          </cell>
        </row>
        <row r="281">
          <cell r="A281">
            <v>202280</v>
          </cell>
          <cell r="C281" t="str">
            <v>POE720</v>
          </cell>
          <cell r="E281" t="str">
            <v>POE722</v>
          </cell>
          <cell r="G281" t="str">
            <v>POE723</v>
          </cell>
          <cell r="P281" t="str">
            <v>Samsung Galaxy J4+ (J415FN) - Černý</v>
          </cell>
        </row>
        <row r="282">
          <cell r="A282">
            <v>202281</v>
          </cell>
          <cell r="C282" t="str">
            <v>POE725</v>
          </cell>
          <cell r="E282" t="str">
            <v>POE727</v>
          </cell>
          <cell r="G282" t="str">
            <v>POE728</v>
          </cell>
          <cell r="P282" t="str">
            <v>Samsung Galaxy J4+ (J415FN) - Zlatý</v>
          </cell>
        </row>
        <row r="283">
          <cell r="A283">
            <v>72730</v>
          </cell>
          <cell r="C283" t="str">
            <v>POE827</v>
          </cell>
          <cell r="E283" t="str">
            <v>POE819</v>
          </cell>
          <cell r="G283" t="str">
            <v>POE820</v>
          </cell>
          <cell r="P283" t="str">
            <v>Huawei P Smart 2019 - Černý</v>
          </cell>
        </row>
        <row r="284">
          <cell r="A284">
            <v>72731</v>
          </cell>
          <cell r="C284" t="str">
            <v>POE822</v>
          </cell>
          <cell r="E284" t="str">
            <v>POE824</v>
          </cell>
          <cell r="G284" t="str">
            <v>POE825</v>
          </cell>
          <cell r="P284" t="str">
            <v>Huawei P Smart 2019 - Zelenomodrý</v>
          </cell>
        </row>
        <row r="285">
          <cell r="A285">
            <v>301100</v>
          </cell>
          <cell r="C285" t="str">
            <v>POE830</v>
          </cell>
          <cell r="E285" t="str">
            <v>POE832</v>
          </cell>
          <cell r="G285" t="str">
            <v>POE833</v>
          </cell>
          <cell r="P285" t="str">
            <v>Honor 10 Lite 64 GB - Černý</v>
          </cell>
        </row>
        <row r="286">
          <cell r="A286">
            <v>301101</v>
          </cell>
          <cell r="C286" t="str">
            <v>POE835</v>
          </cell>
          <cell r="E286" t="str">
            <v>POE837</v>
          </cell>
          <cell r="G286" t="str">
            <v>POE838</v>
          </cell>
          <cell r="P286" t="str">
            <v>Honor 10 Lite 64 GB - Stříbrnomodrý</v>
          </cell>
        </row>
        <row r="287">
          <cell r="A287">
            <v>300980</v>
          </cell>
          <cell r="C287" t="str">
            <v>POE878</v>
          </cell>
          <cell r="E287" t="str">
            <v>POE880</v>
          </cell>
          <cell r="G287" t="str">
            <v>POE881</v>
          </cell>
          <cell r="P287" t="str">
            <v>Motorola Moto G7 Power - Černý - novinka</v>
          </cell>
        </row>
        <row r="288">
          <cell r="A288">
            <v>800760</v>
          </cell>
          <cell r="C288" t="str">
            <v>POC875</v>
          </cell>
          <cell r="E288" t="str">
            <v>POC877</v>
          </cell>
          <cell r="F288" t="str">
            <v>POF046</v>
          </cell>
          <cell r="G288" t="str">
            <v>POC878</v>
          </cell>
          <cell r="P288" t="str">
            <v>Sony PlayStation 4 500GB + 3 hry - černý</v>
          </cell>
        </row>
        <row r="289">
          <cell r="A289">
            <v>800780</v>
          </cell>
          <cell r="C289" t="str">
            <v>POE117</v>
          </cell>
          <cell r="E289" t="str">
            <v>POE119</v>
          </cell>
          <cell r="F289" t="str">
            <v>POF047</v>
          </cell>
          <cell r="G289" t="str">
            <v>POE120</v>
          </cell>
          <cell r="P289" t="str">
            <v>Sony PlayStation 4 500GB+3 hry (2)</v>
          </cell>
        </row>
        <row r="290">
          <cell r="A290">
            <v>800010</v>
          </cell>
          <cell r="C290" t="str">
            <v>POE659</v>
          </cell>
          <cell r="E290" t="str">
            <v>POE854</v>
          </cell>
          <cell r="F290" t="str">
            <v>POF048</v>
          </cell>
          <cell r="G290" t="str">
            <v>POE855</v>
          </cell>
          <cell r="P290" t="str">
            <v>Sony PlayStation4 500GB+3 hry-Černý Xmas</v>
          </cell>
        </row>
        <row r="291">
          <cell r="A291">
            <v>800790</v>
          </cell>
          <cell r="C291" t="str">
            <v>POE194</v>
          </cell>
          <cell r="E291" t="str">
            <v>POE758</v>
          </cell>
          <cell r="F291" t="str">
            <v>POF049</v>
          </cell>
          <cell r="G291" t="str">
            <v>POE759</v>
          </cell>
          <cell r="P291" t="str">
            <v>SONY KDL50WF665B - Černý</v>
          </cell>
        </row>
        <row r="292">
          <cell r="A292">
            <v>800020</v>
          </cell>
          <cell r="C292" t="str">
            <v>POE996</v>
          </cell>
          <cell r="E292" t="str">
            <v>POE997</v>
          </cell>
          <cell r="F292" t="str">
            <v>POE998</v>
          </cell>
          <cell r="G292" t="str">
            <v>POE999</v>
          </cell>
          <cell r="P292" t="str">
            <v>PS4 PRO 1TB+1 hra+PS Plus 90 dní - Černý</v>
          </cell>
        </row>
        <row r="293">
          <cell r="A293">
            <v>72780</v>
          </cell>
          <cell r="C293" t="str">
            <v>POF337</v>
          </cell>
          <cell r="P293" t="str">
            <v>LTE MOBILE WIFI HUAWEI E5573B</v>
          </cell>
        </row>
        <row r="294">
          <cell r="A294">
            <v>110210</v>
          </cell>
          <cell r="C294" t="str">
            <v>POF338</v>
          </cell>
          <cell r="P294" t="str">
            <v>Alcatel LinkZone MW40 - Černý</v>
          </cell>
        </row>
        <row r="295">
          <cell r="A295">
            <v>501670</v>
          </cell>
          <cell r="C295" t="str">
            <v>POD882</v>
          </cell>
          <cell r="P295" t="str">
            <v xml:space="preserve">Apple iPad 9,7" WiFi+Cell 128GB - šedý </v>
          </cell>
        </row>
        <row r="296">
          <cell r="A296">
            <v>501770</v>
          </cell>
          <cell r="C296" t="str">
            <v>POD884</v>
          </cell>
          <cell r="P296" t="str">
            <v>Apple iPad Pro 11" WiFi+Cell 256GB - Šedý</v>
          </cell>
        </row>
        <row r="297">
          <cell r="A297">
            <v>501780</v>
          </cell>
          <cell r="C297" t="str">
            <v>POD885</v>
          </cell>
          <cell r="P297" t="str">
            <v>Apple iPadPro12,9"WiFi+Cell 256GB - Stříbrný</v>
          </cell>
        </row>
        <row r="298">
          <cell r="A298">
            <v>501790</v>
          </cell>
          <cell r="C298" t="str">
            <v>POF596</v>
          </cell>
          <cell r="P298" t="str">
            <v>Apple iPad mini 7,9"WiFi+Cell64GB -Zlatý</v>
          </cell>
        </row>
        <row r="299">
          <cell r="A299">
            <v>501800</v>
          </cell>
          <cell r="C299" t="str">
            <v>POF597</v>
          </cell>
          <cell r="P299" t="str">
            <v>Apple iPadAir 10,5"WiFi+Cell 256GB-Šedý</v>
          </cell>
        </row>
        <row r="300">
          <cell r="A300">
            <v>202380</v>
          </cell>
          <cell r="C300" t="str">
            <v>POF336</v>
          </cell>
          <cell r="P300" t="str">
            <v>Samsung Galaxy TabA 10.1 LTE(T515)-černý</v>
          </cell>
        </row>
        <row r="301">
          <cell r="A301">
            <v>202370</v>
          </cell>
          <cell r="C301" t="str">
            <v>POF335</v>
          </cell>
          <cell r="P301" t="str">
            <v>Samsung GalaxyTab S5e LTE(T725)-stříbrný</v>
          </cell>
        </row>
        <row r="302">
          <cell r="A302">
            <v>810050</v>
          </cell>
          <cell r="C302" t="str">
            <v>POB717</v>
          </cell>
          <cell r="P302" t="str">
            <v>Zařízení pro Chytré auto s WiFi - VM6200S - Černý</v>
          </cell>
        </row>
        <row r="303">
          <cell r="A303">
            <v>810060</v>
          </cell>
          <cell r="C303" t="str">
            <v>POD882</v>
          </cell>
          <cell r="P303" t="str">
            <v>Zařízení pro Chytré auto s WiFi - GD301E - Černý</v>
          </cell>
        </row>
        <row r="304">
          <cell r="A304">
            <v>110230</v>
          </cell>
          <cell r="C304" t="str">
            <v>POG291</v>
          </cell>
          <cell r="P304" t="str">
            <v>Alcatel HH40 - Bílý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inec"/>
      <sheetName val="POčka"/>
    </sheetNames>
    <sheetDataSet>
      <sheetData sheetId="0"/>
      <sheetData sheetId="1">
        <row r="1">
          <cell r="C1" t="str">
            <v>1000/1150</v>
          </cell>
          <cell r="D1">
            <v>2000</v>
          </cell>
          <cell r="E1">
            <v>3000</v>
          </cell>
          <cell r="F1">
            <v>4000</v>
          </cell>
          <cell r="G1">
            <v>5000</v>
          </cell>
        </row>
        <row r="2">
          <cell r="A2">
            <v>72490</v>
          </cell>
          <cell r="B2" t="str">
            <v>POB057</v>
          </cell>
          <cell r="C2" t="str">
            <v>POG513</v>
          </cell>
          <cell r="D2" t="str">
            <v>POG530</v>
          </cell>
          <cell r="E2" t="str">
            <v>POG541</v>
          </cell>
          <cell r="F2" t="str">
            <v>POG553</v>
          </cell>
        </row>
        <row r="3">
          <cell r="A3">
            <v>72580</v>
          </cell>
          <cell r="B3" t="str">
            <v>POC427</v>
          </cell>
          <cell r="C3" t="str">
            <v>POG514</v>
          </cell>
          <cell r="D3" t="str">
            <v>POG531</v>
          </cell>
          <cell r="E3" t="str">
            <v>POG542</v>
          </cell>
          <cell r="F3" t="str">
            <v>POG554</v>
          </cell>
          <cell r="G3" t="str">
            <v>POG566</v>
          </cell>
        </row>
        <row r="4">
          <cell r="A4">
            <v>72720</v>
          </cell>
          <cell r="B4" t="str">
            <v>POE590</v>
          </cell>
          <cell r="C4" t="str">
            <v>POG515</v>
          </cell>
          <cell r="D4" t="str">
            <v>POG532</v>
          </cell>
          <cell r="E4" t="str">
            <v>POG543</v>
          </cell>
          <cell r="F4" t="str">
            <v>POG555</v>
          </cell>
          <cell r="G4" t="str">
            <v>POG567</v>
          </cell>
        </row>
        <row r="5">
          <cell r="A5">
            <v>110180</v>
          </cell>
          <cell r="B5" t="str">
            <v>PO9988</v>
          </cell>
          <cell r="C5" t="str">
            <v>POG516</v>
          </cell>
          <cell r="D5" t="str">
            <v>POG533</v>
          </cell>
        </row>
        <row r="6">
          <cell r="A6">
            <v>202200</v>
          </cell>
          <cell r="B6" t="str">
            <v>POC161</v>
          </cell>
          <cell r="C6" t="str">
            <v>POG517</v>
          </cell>
          <cell r="D6" t="str">
            <v>POG534</v>
          </cell>
          <cell r="E6" t="str">
            <v>POG545</v>
          </cell>
          <cell r="F6" t="str">
            <v>POG557</v>
          </cell>
          <cell r="G6" t="str">
            <v>POG569</v>
          </cell>
        </row>
        <row r="7">
          <cell r="A7">
            <v>202250</v>
          </cell>
          <cell r="B7" t="str">
            <v>POE063</v>
          </cell>
          <cell r="C7" t="str">
            <v>POG518</v>
          </cell>
          <cell r="D7" t="str">
            <v>POG535</v>
          </cell>
          <cell r="E7" t="str">
            <v>POG546</v>
          </cell>
          <cell r="F7" t="str">
            <v>POG558</v>
          </cell>
          <cell r="G7" t="str">
            <v>POG570</v>
          </cell>
        </row>
        <row r="8">
          <cell r="A8">
            <v>202260</v>
          </cell>
          <cell r="B8" t="str">
            <v>POE065</v>
          </cell>
          <cell r="C8" t="str">
            <v>POG519</v>
          </cell>
          <cell r="D8" t="str">
            <v>POG536</v>
          </cell>
          <cell r="E8" t="str">
            <v>POG547</v>
          </cell>
          <cell r="F8" t="str">
            <v>POG559</v>
          </cell>
          <cell r="G8" t="str">
            <v>POG571</v>
          </cell>
        </row>
        <row r="9">
          <cell r="A9">
            <v>202370</v>
          </cell>
          <cell r="B9" t="str">
            <v>POF335</v>
          </cell>
          <cell r="C9" t="str">
            <v>POG520</v>
          </cell>
          <cell r="D9" t="str">
            <v>POG568</v>
          </cell>
          <cell r="E9" t="str">
            <v>POG548</v>
          </cell>
          <cell r="F9" t="str">
            <v>POG560</v>
          </cell>
          <cell r="G9" t="str">
            <v>POG572</v>
          </cell>
        </row>
        <row r="10">
          <cell r="A10">
            <v>202380</v>
          </cell>
          <cell r="B10" t="str">
            <v>POF336</v>
          </cell>
          <cell r="C10" t="str">
            <v>POG521</v>
          </cell>
          <cell r="D10" t="str">
            <v>POG537</v>
          </cell>
          <cell r="E10" t="str">
            <v>POG549</v>
          </cell>
          <cell r="F10" t="str">
            <v>POG561</v>
          </cell>
          <cell r="G10" t="str">
            <v>POG573</v>
          </cell>
        </row>
        <row r="11">
          <cell r="A11">
            <v>800010</v>
          </cell>
          <cell r="B11" t="str">
            <v>POE659</v>
          </cell>
          <cell r="C11" t="str">
            <v>POG522</v>
          </cell>
          <cell r="D11" t="str">
            <v>POE854</v>
          </cell>
          <cell r="E11" t="str">
            <v>POF048</v>
          </cell>
          <cell r="F11" t="str">
            <v>POE855</v>
          </cell>
          <cell r="G11" t="str">
            <v>POG574</v>
          </cell>
        </row>
        <row r="12">
          <cell r="A12">
            <v>800020</v>
          </cell>
          <cell r="B12" t="str">
            <v>POE996</v>
          </cell>
          <cell r="C12" t="str">
            <v>POG523</v>
          </cell>
          <cell r="D12" t="str">
            <v>POE997</v>
          </cell>
          <cell r="E12" t="str">
            <v>POE998</v>
          </cell>
          <cell r="F12" t="str">
            <v>POE999</v>
          </cell>
          <cell r="G12" t="str">
            <v>POG575</v>
          </cell>
        </row>
        <row r="13">
          <cell r="A13">
            <v>800730</v>
          </cell>
          <cell r="B13" t="str">
            <v>POA330</v>
          </cell>
          <cell r="C13" t="str">
            <v>POG524</v>
          </cell>
          <cell r="D13" t="str">
            <v>POG538</v>
          </cell>
          <cell r="E13" t="str">
            <v>POG550</v>
          </cell>
          <cell r="F13" t="str">
            <v>POG562</v>
          </cell>
          <cell r="G13" t="str">
            <v>POG576</v>
          </cell>
        </row>
        <row r="14">
          <cell r="A14">
            <v>800760</v>
          </cell>
          <cell r="B14" t="str">
            <v>POC875</v>
          </cell>
          <cell r="C14" t="str">
            <v>POG525</v>
          </cell>
          <cell r="D14" t="str">
            <v>POC877</v>
          </cell>
          <cell r="E14" t="str">
            <v>POF046</v>
          </cell>
          <cell r="F14" t="str">
            <v>POC878</v>
          </cell>
          <cell r="G14" t="str">
            <v>POG577</v>
          </cell>
        </row>
        <row r="15">
          <cell r="A15">
            <v>800770</v>
          </cell>
          <cell r="B15" t="str">
            <v>POC870</v>
          </cell>
          <cell r="C15" t="str">
            <v>POG526</v>
          </cell>
          <cell r="D15" t="str">
            <v>POG539</v>
          </cell>
          <cell r="E15" t="str">
            <v>POG551</v>
          </cell>
          <cell r="F15" t="str">
            <v>POG563</v>
          </cell>
          <cell r="G15" t="str">
            <v>POG578</v>
          </cell>
        </row>
        <row r="16">
          <cell r="A16">
            <v>800771</v>
          </cell>
          <cell r="B16" t="str">
            <v>POC871</v>
          </cell>
          <cell r="C16" t="str">
            <v>POG527</v>
          </cell>
          <cell r="D16" t="str">
            <v>POG540</v>
          </cell>
          <cell r="E16" t="str">
            <v>POG552</v>
          </cell>
          <cell r="F16" t="str">
            <v>POG564</v>
          </cell>
          <cell r="G16" t="str">
            <v>POG579</v>
          </cell>
        </row>
        <row r="17">
          <cell r="A17">
            <v>800780</v>
          </cell>
          <cell r="B17" t="str">
            <v>POE117</v>
          </cell>
          <cell r="C17" t="str">
            <v>POG528</v>
          </cell>
          <cell r="D17" t="str">
            <v>POE119</v>
          </cell>
          <cell r="E17" t="str">
            <v>POF047</v>
          </cell>
          <cell r="F17" t="str">
            <v>POE120</v>
          </cell>
          <cell r="G17" t="str">
            <v>POG580</v>
          </cell>
        </row>
        <row r="18">
          <cell r="A18">
            <v>800790</v>
          </cell>
          <cell r="B18" t="str">
            <v>POE194</v>
          </cell>
          <cell r="C18" t="str">
            <v>POG529</v>
          </cell>
          <cell r="D18" t="str">
            <v>POE758</v>
          </cell>
          <cell r="E18" t="str">
            <v>POF049</v>
          </cell>
          <cell r="F18" t="str">
            <v>POE759</v>
          </cell>
          <cell r="G18" t="str">
            <v>POG581</v>
          </cell>
        </row>
        <row r="19">
          <cell r="A19">
            <v>110170</v>
          </cell>
          <cell r="B19" t="str">
            <v>PO3064</v>
          </cell>
        </row>
        <row r="20">
          <cell r="A20">
            <v>110210</v>
          </cell>
          <cell r="B20" t="str">
            <v>POF338</v>
          </cell>
          <cell r="C20" t="str">
            <v>POG595</v>
          </cell>
        </row>
        <row r="21">
          <cell r="A21">
            <v>72270</v>
          </cell>
          <cell r="B21" t="str">
            <v>PO3066</v>
          </cell>
        </row>
        <row r="22">
          <cell r="A22">
            <v>72300</v>
          </cell>
          <cell r="B22" t="str">
            <v>PO6536</v>
          </cell>
        </row>
        <row r="23">
          <cell r="A23">
            <v>72780</v>
          </cell>
          <cell r="B23" t="str">
            <v>POF337</v>
          </cell>
          <cell r="C23" t="str">
            <v>POG594</v>
          </cell>
        </row>
        <row r="24">
          <cell r="A24">
            <v>72220</v>
          </cell>
          <cell r="B24" t="str">
            <v>PO1149</v>
          </cell>
        </row>
        <row r="25">
          <cell r="A25">
            <v>72360</v>
          </cell>
          <cell r="B25" t="str">
            <v>PO7435</v>
          </cell>
        </row>
        <row r="26">
          <cell r="A26">
            <v>110230</v>
          </cell>
          <cell r="B26" t="str">
            <v>POG291</v>
          </cell>
        </row>
        <row r="27">
          <cell r="A27">
            <v>501770</v>
          </cell>
          <cell r="B27" t="str">
            <v>POE791</v>
          </cell>
        </row>
        <row r="28">
          <cell r="A28">
            <v>501780</v>
          </cell>
          <cell r="B28" t="str">
            <v>POE792</v>
          </cell>
        </row>
        <row r="29">
          <cell r="A29">
            <v>501790</v>
          </cell>
          <cell r="B29" t="str">
            <v>POF596</v>
          </cell>
        </row>
        <row r="30">
          <cell r="A30">
            <v>501800</v>
          </cell>
          <cell r="B30" t="str">
            <v>POF597</v>
          </cell>
        </row>
        <row r="31">
          <cell r="A31">
            <v>810030</v>
          </cell>
          <cell r="B31" t="str">
            <v>PO8440</v>
          </cell>
        </row>
        <row r="32">
          <cell r="A32">
            <v>810050</v>
          </cell>
          <cell r="B32" t="str">
            <v>POB717</v>
          </cell>
        </row>
        <row r="33">
          <cell r="A33">
            <v>810060</v>
          </cell>
          <cell r="B33" t="str">
            <v>POD882</v>
          </cell>
        </row>
        <row r="34">
          <cell r="A34">
            <v>810070</v>
          </cell>
          <cell r="B34" t="str">
            <v>POG842</v>
          </cell>
        </row>
        <row r="35">
          <cell r="A35">
            <v>810080</v>
          </cell>
          <cell r="B35" t="str">
            <v>POG957</v>
          </cell>
        </row>
        <row r="36">
          <cell r="A36">
            <v>800030</v>
          </cell>
          <cell r="B36" t="str">
            <v>POG965</v>
          </cell>
        </row>
        <row r="37">
          <cell r="A37">
            <v>800040</v>
          </cell>
          <cell r="B37" t="str">
            <v>POH049</v>
          </cell>
          <cell r="C37" t="str">
            <v>POH050</v>
          </cell>
          <cell r="D37" t="str">
            <v>POH051</v>
          </cell>
          <cell r="E37" t="str">
            <v>POH052</v>
          </cell>
          <cell r="F37" t="str">
            <v>POH053</v>
          </cell>
          <cell r="G37" t="str">
            <v>POH054</v>
          </cell>
        </row>
        <row r="38">
          <cell r="A38">
            <v>501890</v>
          </cell>
          <cell r="B38" t="str">
            <v>POH637</v>
          </cell>
        </row>
        <row r="39">
          <cell r="A39">
            <v>501900</v>
          </cell>
          <cell r="B39" t="str">
            <v>POH638</v>
          </cell>
        </row>
        <row r="40">
          <cell r="A40">
            <v>800970</v>
          </cell>
          <cell r="B40" t="str">
            <v>POH639</v>
          </cell>
        </row>
        <row r="41">
          <cell r="A41">
            <v>800060</v>
          </cell>
          <cell r="B41" t="str">
            <v>POH235</v>
          </cell>
        </row>
        <row r="42">
          <cell r="A42">
            <v>800050</v>
          </cell>
          <cell r="B42" t="str">
            <v>POH236</v>
          </cell>
        </row>
        <row r="43">
          <cell r="A43">
            <v>202530</v>
          </cell>
          <cell r="B43" t="str">
            <v>POH829</v>
          </cell>
          <cell r="C43" t="str">
            <v>POI070</v>
          </cell>
          <cell r="D43" t="str">
            <v>POI071</v>
          </cell>
          <cell r="E43" t="str">
            <v>POI072</v>
          </cell>
          <cell r="F43" t="str">
            <v>POI073</v>
          </cell>
          <cell r="G43" t="str">
            <v>POI074</v>
          </cell>
        </row>
        <row r="44">
          <cell r="A44">
            <v>202570</v>
          </cell>
          <cell r="B44" t="str">
            <v>POI119</v>
          </cell>
          <cell r="C44" t="str">
            <v>POI120</v>
          </cell>
          <cell r="D44" t="str">
            <v>POI121</v>
          </cell>
          <cell r="E44" t="str">
            <v>POI122</v>
          </cell>
          <cell r="F44" t="str">
            <v>POI123</v>
          </cell>
          <cell r="G44" t="str">
            <v>POI124</v>
          </cell>
        </row>
        <row r="45">
          <cell r="A45">
            <v>800070</v>
          </cell>
          <cell r="B45" t="str">
            <v>POH237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Sheet1"/>
    </sheetNames>
    <sheetDataSet>
      <sheetData sheetId="0"/>
      <sheetData sheetId="1">
        <row r="1">
          <cell r="A1" t="str">
            <v>SAP
code</v>
          </cell>
          <cell r="B1" t="str">
            <v>Počko</v>
          </cell>
          <cell r="C1" t="str">
            <v>Počko dotace 1000</v>
          </cell>
          <cell r="D1" t="str">
            <v>Počko             dotace 2000</v>
          </cell>
          <cell r="E1" t="str">
            <v>Počko dotace 3000</v>
          </cell>
          <cell r="F1" t="str">
            <v>Počko            dotace 4000</v>
          </cell>
          <cell r="G1" t="str">
            <v>Počko dotace 5000</v>
          </cell>
          <cell r="H1" t="str">
            <v>Počko  ŠA</v>
          </cell>
          <cell r="I1" t="str">
            <v>Product</v>
          </cell>
        </row>
        <row r="2">
          <cell r="A2">
            <v>31360</v>
          </cell>
          <cell r="B2" t="str">
            <v>PO3051</v>
          </cell>
          <cell r="C2">
            <v>0</v>
          </cell>
          <cell r="D2" t="str">
            <v>POA299</v>
          </cell>
          <cell r="F2" t="str">
            <v>POA300</v>
          </cell>
          <cell r="H2" t="str">
            <v>POA797</v>
          </cell>
          <cell r="I2" t="str">
            <v>Sony Xperia M4 Aqua - černý - doprodej</v>
          </cell>
        </row>
        <row r="3">
          <cell r="A3">
            <v>31410</v>
          </cell>
          <cell r="B3" t="str">
            <v>PO7863</v>
          </cell>
          <cell r="C3" t="str">
            <v>POG425</v>
          </cell>
          <cell r="D3" t="str">
            <v>POA305</v>
          </cell>
          <cell r="E3" t="str">
            <v>POF729</v>
          </cell>
          <cell r="F3" t="str">
            <v>POA306</v>
          </cell>
          <cell r="G3" t="str">
            <v>POG508</v>
          </cell>
          <cell r="H3" t="str">
            <v>POA799</v>
          </cell>
          <cell r="I3" t="str">
            <v xml:space="preserve">Sony Xperia X - černý </v>
          </cell>
        </row>
        <row r="4">
          <cell r="A4">
            <v>31420</v>
          </cell>
          <cell r="B4" t="str">
            <v>PO8177</v>
          </cell>
          <cell r="C4">
            <v>0</v>
          </cell>
          <cell r="D4" t="str">
            <v>POA021</v>
          </cell>
          <cell r="E4" t="str">
            <v>POF727</v>
          </cell>
          <cell r="F4" t="str">
            <v>POA303</v>
          </cell>
          <cell r="H4" t="str">
            <v>POA798</v>
          </cell>
          <cell r="I4" t="str">
            <v>Sony Xperia XA - černý</v>
          </cell>
        </row>
        <row r="5">
          <cell r="A5">
            <v>31430</v>
          </cell>
          <cell r="B5" t="str">
            <v>PO8175</v>
          </cell>
          <cell r="C5">
            <v>0</v>
          </cell>
          <cell r="D5" t="str">
            <v>POA296</v>
          </cell>
          <cell r="F5" t="str">
            <v>POA297</v>
          </cell>
          <cell r="H5" t="str">
            <v>POA796</v>
          </cell>
          <cell r="I5" t="str">
            <v>Sony Xperia E5 - černý</v>
          </cell>
        </row>
        <row r="6">
          <cell r="A6">
            <v>31440</v>
          </cell>
          <cell r="B6" t="str">
            <v>PO8985</v>
          </cell>
          <cell r="C6" t="str">
            <v>POG426</v>
          </cell>
          <cell r="D6" t="str">
            <v>POA308</v>
          </cell>
          <cell r="E6" t="str">
            <v>POF730</v>
          </cell>
          <cell r="F6" t="str">
            <v>POA309</v>
          </cell>
          <cell r="G6" t="str">
            <v>POG509</v>
          </cell>
          <cell r="H6" t="str">
            <v>POA800</v>
          </cell>
          <cell r="I6" t="str">
            <v xml:space="preserve">Sony Xperia X Compact - černý </v>
          </cell>
        </row>
        <row r="7">
          <cell r="A7">
            <v>31450</v>
          </cell>
          <cell r="B7" t="str">
            <v>POB047</v>
          </cell>
          <cell r="C7" t="str">
            <v>POG422</v>
          </cell>
          <cell r="D7" t="str">
            <v>POB049</v>
          </cell>
          <cell r="F7" t="str">
            <v>POB050</v>
          </cell>
          <cell r="H7" t="str">
            <v>POB051</v>
          </cell>
          <cell r="I7" t="str">
            <v xml:space="preserve">Sony Xperia L1 - černý </v>
          </cell>
        </row>
        <row r="8">
          <cell r="A8">
            <v>31460</v>
          </cell>
          <cell r="B8" t="str">
            <v>POB052</v>
          </cell>
          <cell r="C8" t="str">
            <v>POG424</v>
          </cell>
          <cell r="D8" t="str">
            <v>POB054</v>
          </cell>
          <cell r="E8" t="str">
            <v>POF728</v>
          </cell>
          <cell r="F8" t="str">
            <v>POB055</v>
          </cell>
          <cell r="G8" t="str">
            <v>POG507</v>
          </cell>
          <cell r="H8" t="str">
            <v>POB056</v>
          </cell>
          <cell r="I8" t="str">
            <v xml:space="preserve">Sony Xperia XA1 - černý </v>
          </cell>
        </row>
        <row r="9">
          <cell r="A9">
            <v>31470</v>
          </cell>
          <cell r="B9" t="str">
            <v>POB764</v>
          </cell>
          <cell r="C9">
            <v>0</v>
          </cell>
          <cell r="D9" t="str">
            <v>POB766</v>
          </cell>
          <cell r="F9" t="str">
            <v>POB767</v>
          </cell>
          <cell r="H9" t="str">
            <v>POB768</v>
          </cell>
          <cell r="I9" t="str">
            <v xml:space="preserve">Sony Xperia XZ1 Compact </v>
          </cell>
        </row>
        <row r="10">
          <cell r="A10">
            <v>31480</v>
          </cell>
          <cell r="B10" t="str">
            <v>POC162</v>
          </cell>
          <cell r="C10" t="str">
            <v>POG428</v>
          </cell>
          <cell r="D10" t="str">
            <v>POC164</v>
          </cell>
          <cell r="E10" t="str">
            <v>POF731</v>
          </cell>
          <cell r="F10" t="str">
            <v>POC165</v>
          </cell>
          <cell r="G10" t="str">
            <v>POG511</v>
          </cell>
          <cell r="H10" t="str">
            <v>POC166</v>
          </cell>
          <cell r="I10" t="str">
            <v xml:space="preserve">Sony Xperia XA2 - černý </v>
          </cell>
        </row>
        <row r="11">
          <cell r="A11">
            <v>31490</v>
          </cell>
          <cell r="B11" t="str">
            <v>POC412</v>
          </cell>
          <cell r="C11">
            <v>0</v>
          </cell>
          <cell r="D11" t="str">
            <v>POC414</v>
          </cell>
          <cell r="E11" t="str">
            <v>POF732</v>
          </cell>
          <cell r="F11" t="str">
            <v>POC415</v>
          </cell>
          <cell r="H11" t="str">
            <v>POC416</v>
          </cell>
          <cell r="I11" t="str">
            <v xml:space="preserve">Sony Xperia XZ2 Compact - Černý </v>
          </cell>
        </row>
        <row r="12">
          <cell r="A12">
            <v>31500</v>
          </cell>
          <cell r="B12" t="str">
            <v>POC417</v>
          </cell>
          <cell r="C12">
            <v>0</v>
          </cell>
          <cell r="D12" t="str">
            <v>POC419</v>
          </cell>
          <cell r="F12" t="str">
            <v>POC420</v>
          </cell>
          <cell r="H12" t="str">
            <v>POC421</v>
          </cell>
          <cell r="I12" t="str">
            <v xml:space="preserve">Sony Xperia XZ2 - Černý </v>
          </cell>
        </row>
        <row r="13">
          <cell r="A13">
            <v>31510</v>
          </cell>
          <cell r="B13" t="str">
            <v>POE273</v>
          </cell>
          <cell r="C13">
            <v>0</v>
          </cell>
          <cell r="D13" t="str">
            <v>POE275</v>
          </cell>
          <cell r="F13" t="str">
            <v>POE276</v>
          </cell>
          <cell r="H13" t="str">
            <v>POE277</v>
          </cell>
          <cell r="I13" t="str">
            <v>Sony Xperia XZ3 - Černý</v>
          </cell>
        </row>
        <row r="14">
          <cell r="A14">
            <v>31520</v>
          </cell>
          <cell r="B14" t="str">
            <v>POE953</v>
          </cell>
          <cell r="C14" t="str">
            <v>POG427</v>
          </cell>
          <cell r="D14" t="str">
            <v>POE954</v>
          </cell>
          <cell r="E14" t="str">
            <v>POE955</v>
          </cell>
          <cell r="F14" t="str">
            <v>POE956</v>
          </cell>
          <cell r="G14" t="str">
            <v>POG510</v>
          </cell>
          <cell r="H14" t="str">
            <v>POE957</v>
          </cell>
          <cell r="I14" t="str">
            <v>Sony Xperia 10 - Modrý</v>
          </cell>
        </row>
        <row r="15">
          <cell r="A15">
            <v>31530</v>
          </cell>
          <cell r="B15" t="str">
            <v>POE948</v>
          </cell>
          <cell r="C15" t="str">
            <v>POG423</v>
          </cell>
          <cell r="D15" t="str">
            <v>POE949</v>
          </cell>
          <cell r="E15" t="str">
            <v>POE950</v>
          </cell>
          <cell r="F15" t="str">
            <v>POE951</v>
          </cell>
          <cell r="G15" t="str">
            <v>POG506</v>
          </cell>
          <cell r="H15" t="str">
            <v>POE952</v>
          </cell>
          <cell r="I15" t="str">
            <v>Sony Xperia L3 - Černý</v>
          </cell>
        </row>
        <row r="16">
          <cell r="A16">
            <v>72280</v>
          </cell>
          <cell r="B16" t="str">
            <v>PO3033</v>
          </cell>
          <cell r="C16">
            <v>0</v>
          </cell>
          <cell r="D16" t="str">
            <v>POA156</v>
          </cell>
          <cell r="F16" t="str">
            <v>POA157</v>
          </cell>
          <cell r="H16" t="str">
            <v>POA743</v>
          </cell>
          <cell r="I16" t="str">
            <v>Huawei P8 Lite - bílý - doprodej</v>
          </cell>
        </row>
        <row r="17">
          <cell r="A17">
            <v>72281</v>
          </cell>
          <cell r="B17" t="str">
            <v>PO6427</v>
          </cell>
          <cell r="C17">
            <v>0</v>
          </cell>
          <cell r="D17" t="str">
            <v>POA153</v>
          </cell>
          <cell r="F17" t="str">
            <v>POA154</v>
          </cell>
          <cell r="H17" t="str">
            <v>POA742</v>
          </cell>
          <cell r="I17" t="str">
            <v>Huawei P8 Lite - černý - doprodej</v>
          </cell>
        </row>
        <row r="18">
          <cell r="A18">
            <v>72370</v>
          </cell>
          <cell r="B18" t="str">
            <v>PO7431</v>
          </cell>
          <cell r="C18">
            <v>0</v>
          </cell>
          <cell r="D18" t="str">
            <v>POA174</v>
          </cell>
          <cell r="F18" t="str">
            <v>POA175</v>
          </cell>
          <cell r="H18" t="str">
            <v>POA752</v>
          </cell>
          <cell r="I18" t="str">
            <v>Huawei P9 - šedý</v>
          </cell>
        </row>
        <row r="19">
          <cell r="A19">
            <v>72380</v>
          </cell>
          <cell r="B19" t="str">
            <v>PO8167</v>
          </cell>
          <cell r="C19">
            <v>0</v>
          </cell>
          <cell r="D19" t="str">
            <v>POA159</v>
          </cell>
          <cell r="F19" t="str">
            <v>POA160</v>
          </cell>
          <cell r="H19" t="str">
            <v>POA744</v>
          </cell>
          <cell r="I19" t="str">
            <v>Huawei P9 lite - bílý</v>
          </cell>
        </row>
        <row r="20">
          <cell r="A20">
            <v>72381</v>
          </cell>
          <cell r="B20" t="str">
            <v>PO8992</v>
          </cell>
          <cell r="C20">
            <v>0</v>
          </cell>
          <cell r="D20" t="str">
            <v>POA162</v>
          </cell>
          <cell r="F20" t="str">
            <v>POA163</v>
          </cell>
          <cell r="H20" t="str">
            <v>POA745</v>
          </cell>
          <cell r="I20" t="str">
            <v>Huawei P9 lite - černý</v>
          </cell>
        </row>
        <row r="21">
          <cell r="A21">
            <v>72390</v>
          </cell>
          <cell r="B21" t="str">
            <v>PO8362</v>
          </cell>
          <cell r="C21">
            <v>0</v>
          </cell>
          <cell r="D21" t="str">
            <v>POA146</v>
          </cell>
          <cell r="F21">
            <v>0</v>
          </cell>
          <cell r="H21" t="str">
            <v>POA739</v>
          </cell>
          <cell r="I21" t="str">
            <v xml:space="preserve">Huawei Y5 II - bílý </v>
          </cell>
        </row>
        <row r="22">
          <cell r="A22">
            <v>72391</v>
          </cell>
          <cell r="B22" t="str">
            <v>PO8364</v>
          </cell>
          <cell r="C22">
            <v>0</v>
          </cell>
          <cell r="D22" t="str">
            <v>POA148</v>
          </cell>
          <cell r="F22">
            <v>0</v>
          </cell>
          <cell r="H22" t="str">
            <v>POA740</v>
          </cell>
          <cell r="I22" t="str">
            <v xml:space="preserve">Huawei Y5 II - zlatý </v>
          </cell>
        </row>
        <row r="23">
          <cell r="A23">
            <v>72410</v>
          </cell>
          <cell r="B23" t="str">
            <v>PO8990</v>
          </cell>
          <cell r="C23">
            <v>0</v>
          </cell>
          <cell r="D23" t="str">
            <v>POA168</v>
          </cell>
          <cell r="F23" t="str">
            <v>POA169</v>
          </cell>
          <cell r="H23" t="str">
            <v>POA750</v>
          </cell>
          <cell r="I23" t="str">
            <v>Huawei Nova - zlatý - doprodej</v>
          </cell>
        </row>
        <row r="24">
          <cell r="A24">
            <v>72420</v>
          </cell>
          <cell r="B24" t="str">
            <v>PO9077</v>
          </cell>
          <cell r="C24">
            <v>0</v>
          </cell>
          <cell r="D24" t="str">
            <v>POA150</v>
          </cell>
          <cell r="F24" t="str">
            <v>POA151</v>
          </cell>
          <cell r="H24" t="str">
            <v>POA741</v>
          </cell>
          <cell r="I24" t="str">
            <v>Huawei Y6 II Compact - černý - doprodej</v>
          </cell>
        </row>
        <row r="25">
          <cell r="A25">
            <v>72440</v>
          </cell>
          <cell r="B25" t="str">
            <v>PO9402</v>
          </cell>
          <cell r="C25">
            <v>0</v>
          </cell>
          <cell r="D25" t="str">
            <v>POA180</v>
          </cell>
          <cell r="F25" t="str">
            <v>POA181</v>
          </cell>
          <cell r="H25" t="str">
            <v>POA754</v>
          </cell>
          <cell r="I25" t="str">
            <v>Huawei Mate 9 - šedý</v>
          </cell>
        </row>
        <row r="26">
          <cell r="A26">
            <v>72460</v>
          </cell>
          <cell r="B26" t="str">
            <v>POA322</v>
          </cell>
          <cell r="C26">
            <v>0</v>
          </cell>
          <cell r="D26" t="str">
            <v>POA177</v>
          </cell>
          <cell r="E26" t="str">
            <v>POF062</v>
          </cell>
          <cell r="F26" t="str">
            <v>POA178</v>
          </cell>
          <cell r="H26" t="str">
            <v>POA753</v>
          </cell>
          <cell r="I26" t="str">
            <v>Huawei P10 - černý</v>
          </cell>
        </row>
        <row r="27">
          <cell r="A27">
            <v>72470</v>
          </cell>
          <cell r="B27" t="str">
            <v>POA576</v>
          </cell>
          <cell r="C27">
            <v>0</v>
          </cell>
          <cell r="D27" t="str">
            <v>POA578</v>
          </cell>
          <cell r="F27" t="str">
            <v>POA579</v>
          </cell>
          <cell r="H27" t="str">
            <v>POA748</v>
          </cell>
          <cell r="I27" t="str">
            <v>Huawei P10 lite - modrý</v>
          </cell>
        </row>
        <row r="28">
          <cell r="A28">
            <v>72471</v>
          </cell>
          <cell r="B28" t="str">
            <v>POB725</v>
          </cell>
          <cell r="C28">
            <v>0</v>
          </cell>
          <cell r="D28" t="str">
            <v>POB727</v>
          </cell>
          <cell r="E28" t="str">
            <v>POF055</v>
          </cell>
          <cell r="F28" t="str">
            <v>POB728</v>
          </cell>
          <cell r="H28" t="str">
            <v>POB729</v>
          </cell>
          <cell r="I28" t="str">
            <v xml:space="preserve">Huawei P10 lite - černý </v>
          </cell>
        </row>
        <row r="29">
          <cell r="A29">
            <v>72480</v>
          </cell>
          <cell r="B29" t="str">
            <v>POA568</v>
          </cell>
          <cell r="C29">
            <v>0</v>
          </cell>
          <cell r="D29" t="str">
            <v>POA570</v>
          </cell>
          <cell r="F29" t="str">
            <v>POA571</v>
          </cell>
          <cell r="H29" t="str">
            <v>POA746</v>
          </cell>
          <cell r="I29" t="str">
            <v>Huawei P9 lite 2017 - černý</v>
          </cell>
        </row>
        <row r="30">
          <cell r="A30">
            <v>72481</v>
          </cell>
          <cell r="B30" t="str">
            <v>POA572</v>
          </cell>
          <cell r="C30">
            <v>0</v>
          </cell>
          <cell r="D30" t="str">
            <v>POA574</v>
          </cell>
          <cell r="F30" t="str">
            <v>POA575</v>
          </cell>
          <cell r="H30" t="str">
            <v>POA747</v>
          </cell>
          <cell r="I30" t="str">
            <v xml:space="preserve">Huawei P9 lite 2017 - bílý </v>
          </cell>
        </row>
        <row r="31">
          <cell r="A31">
            <v>72500</v>
          </cell>
          <cell r="B31" t="str">
            <v>POB037</v>
          </cell>
          <cell r="C31">
            <v>0</v>
          </cell>
          <cell r="D31" t="str">
            <v>POB039</v>
          </cell>
          <cell r="E31" t="str">
            <v>POF578</v>
          </cell>
          <cell r="F31">
            <v>0</v>
          </cell>
          <cell r="H31" t="str">
            <v>POB041</v>
          </cell>
          <cell r="I31" t="str">
            <v xml:space="preserve">Huawei Y6 2017 - šedý </v>
          </cell>
        </row>
        <row r="32">
          <cell r="A32">
            <v>72501</v>
          </cell>
          <cell r="B32" t="str">
            <v>POB042</v>
          </cell>
          <cell r="C32">
            <v>0</v>
          </cell>
          <cell r="D32" t="str">
            <v>POB044</v>
          </cell>
          <cell r="E32" t="str">
            <v>POF579</v>
          </cell>
          <cell r="F32">
            <v>0</v>
          </cell>
          <cell r="H32" t="str">
            <v>POB046</v>
          </cell>
          <cell r="I32" t="str">
            <v xml:space="preserve">Huawei Y6 2017 - bílý </v>
          </cell>
        </row>
        <row r="33">
          <cell r="A33">
            <v>72520</v>
          </cell>
          <cell r="B33" t="str">
            <v>POB730</v>
          </cell>
          <cell r="C33" t="str">
            <v>POG355</v>
          </cell>
          <cell r="D33" t="str">
            <v>POB732</v>
          </cell>
          <cell r="E33" t="str">
            <v>POF053</v>
          </cell>
          <cell r="F33" t="str">
            <v>POB733</v>
          </cell>
          <cell r="H33" t="str">
            <v>POB734</v>
          </cell>
          <cell r="I33" t="str">
            <v xml:space="preserve">Huawei P9 lite mini - Černý </v>
          </cell>
        </row>
        <row r="34">
          <cell r="A34">
            <v>72521</v>
          </cell>
          <cell r="B34" t="str">
            <v>POB735</v>
          </cell>
          <cell r="C34">
            <v>0</v>
          </cell>
          <cell r="D34" t="str">
            <v>POB737</v>
          </cell>
          <cell r="E34" t="str">
            <v>POF054</v>
          </cell>
          <cell r="F34" t="str">
            <v>POB738</v>
          </cell>
          <cell r="H34" t="str">
            <v>POB739</v>
          </cell>
          <cell r="I34" t="str">
            <v xml:space="preserve">Huawei P9 lite mini - Zlatý </v>
          </cell>
        </row>
        <row r="35">
          <cell r="A35">
            <v>72530</v>
          </cell>
          <cell r="B35" t="str">
            <v>POB913</v>
          </cell>
          <cell r="C35">
            <v>0</v>
          </cell>
          <cell r="D35" t="str">
            <v>POB915</v>
          </cell>
          <cell r="F35" t="str">
            <v>POB916</v>
          </cell>
          <cell r="H35" t="str">
            <v>POB917</v>
          </cell>
          <cell r="I35" t="str">
            <v xml:space="preserve">Huawei Mate 10 Pro - šedý </v>
          </cell>
        </row>
        <row r="36">
          <cell r="A36">
            <v>72540</v>
          </cell>
          <cell r="B36" t="str">
            <v>POC105</v>
          </cell>
          <cell r="D36" t="str">
            <v>POC107</v>
          </cell>
          <cell r="E36" t="str">
            <v>POF068</v>
          </cell>
          <cell r="F36" t="str">
            <v>POC108</v>
          </cell>
          <cell r="H36" t="str">
            <v>POC109</v>
          </cell>
          <cell r="I36" t="str">
            <v>Huawei Mate 10 lite - černý</v>
          </cell>
        </row>
        <row r="37">
          <cell r="A37">
            <v>72550</v>
          </cell>
          <cell r="B37" t="str">
            <v>POC167</v>
          </cell>
          <cell r="C37" t="str">
            <v>POG356</v>
          </cell>
          <cell r="D37" t="str">
            <v>POC169</v>
          </cell>
          <cell r="E37" t="str">
            <v>POF056</v>
          </cell>
          <cell r="F37" t="str">
            <v>POC170</v>
          </cell>
          <cell r="H37" t="str">
            <v>POC171</v>
          </cell>
          <cell r="I37" t="str">
            <v xml:space="preserve">Huawei P Smart - černý </v>
          </cell>
        </row>
        <row r="38">
          <cell r="A38">
            <v>72551</v>
          </cell>
          <cell r="B38" t="str">
            <v>POC172</v>
          </cell>
          <cell r="C38" t="str">
            <v>POG357</v>
          </cell>
          <cell r="D38" t="str">
            <v>POC174</v>
          </cell>
          <cell r="E38" t="str">
            <v>POF057</v>
          </cell>
          <cell r="F38" t="str">
            <v>POC175</v>
          </cell>
          <cell r="H38" t="str">
            <v>POC176</v>
          </cell>
          <cell r="I38" t="str">
            <v xml:space="preserve">Huawei P Smart - zlatý </v>
          </cell>
        </row>
        <row r="39">
          <cell r="A39">
            <v>72560</v>
          </cell>
          <cell r="B39" t="str">
            <v>POC397</v>
          </cell>
          <cell r="C39" t="str">
            <v>POG360</v>
          </cell>
          <cell r="D39" t="str">
            <v>POC399</v>
          </cell>
          <cell r="E39" t="str">
            <v>POF060</v>
          </cell>
          <cell r="F39" t="str">
            <v>POC400</v>
          </cell>
          <cell r="G39" t="str">
            <v>POG461</v>
          </cell>
          <cell r="H39" t="str">
            <v>POC401</v>
          </cell>
          <cell r="I39" t="str">
            <v>Huawei P20 lite - Černý</v>
          </cell>
        </row>
        <row r="40">
          <cell r="A40">
            <v>72561</v>
          </cell>
          <cell r="B40" t="str">
            <v>POC402</v>
          </cell>
          <cell r="C40" t="str">
            <v>POG361</v>
          </cell>
          <cell r="D40" t="str">
            <v>POC404</v>
          </cell>
          <cell r="E40" t="str">
            <v>POF061</v>
          </cell>
          <cell r="F40" t="str">
            <v>POC405</v>
          </cell>
          <cell r="G40" t="str">
            <v>POG462</v>
          </cell>
          <cell r="H40" t="str">
            <v>POC406</v>
          </cell>
          <cell r="I40" t="str">
            <v>Huawei P20 lite - Modrý</v>
          </cell>
        </row>
        <row r="41">
          <cell r="A41">
            <v>72570</v>
          </cell>
          <cell r="B41" t="str">
            <v>POC407</v>
          </cell>
          <cell r="D41" t="str">
            <v>POC409</v>
          </cell>
          <cell r="E41" t="str">
            <v>POF065</v>
          </cell>
          <cell r="F41" t="str">
            <v>POC410</v>
          </cell>
          <cell r="H41" t="str">
            <v>POC411</v>
          </cell>
          <cell r="I41" t="str">
            <v>Huawei P20 - Černý</v>
          </cell>
        </row>
        <row r="42">
          <cell r="A42">
            <v>72590</v>
          </cell>
          <cell r="B42" t="str">
            <v>POC501</v>
          </cell>
          <cell r="C42" t="str">
            <v>POG364</v>
          </cell>
          <cell r="D42" t="str">
            <v>POC503</v>
          </cell>
          <cell r="E42" t="str">
            <v>POF066</v>
          </cell>
          <cell r="F42" t="str">
            <v>POC504</v>
          </cell>
          <cell r="G42" t="str">
            <v>POG465</v>
          </cell>
          <cell r="H42" t="str">
            <v>POC505</v>
          </cell>
          <cell r="I42" t="str">
            <v>Huawei P20 Pro - Černý</v>
          </cell>
        </row>
        <row r="43">
          <cell r="A43">
            <v>72600</v>
          </cell>
          <cell r="B43" t="str">
            <v>POC565</v>
          </cell>
          <cell r="D43" t="str">
            <v>POC567</v>
          </cell>
          <cell r="E43" t="str">
            <v>POF580</v>
          </cell>
          <cell r="H43" t="str">
            <v>POC568</v>
          </cell>
          <cell r="I43" t="str">
            <v>Huawei Y6 2017 Dual SIM - Bílý</v>
          </cell>
        </row>
        <row r="44">
          <cell r="A44">
            <v>72630</v>
          </cell>
          <cell r="B44" t="str">
            <v>POC855</v>
          </cell>
          <cell r="C44" t="str">
            <v>POG351</v>
          </cell>
          <cell r="D44" t="str">
            <v>POC857</v>
          </cell>
          <cell r="E44" t="str">
            <v>POF051</v>
          </cell>
          <cell r="F44" t="str">
            <v>POC858</v>
          </cell>
          <cell r="H44" t="str">
            <v>POC859</v>
          </cell>
          <cell r="I44" t="str">
            <v>Huawei Y6 Prime 2018 - Černý</v>
          </cell>
        </row>
        <row r="45">
          <cell r="A45">
            <v>72631</v>
          </cell>
          <cell r="B45" t="str">
            <v>POC860</v>
          </cell>
          <cell r="C45" t="str">
            <v>POG352</v>
          </cell>
          <cell r="D45" t="str">
            <v>POC862</v>
          </cell>
          <cell r="E45" t="str">
            <v>POF052</v>
          </cell>
          <cell r="F45" t="str">
            <v>POC863</v>
          </cell>
          <cell r="H45" t="str">
            <v>POC864</v>
          </cell>
          <cell r="I45" t="str">
            <v>Huawei Y6 Prime 2018 - Modrý</v>
          </cell>
        </row>
        <row r="46">
          <cell r="A46">
            <v>72670</v>
          </cell>
          <cell r="B46" t="str">
            <v>POD899</v>
          </cell>
          <cell r="C46" t="str">
            <v>POG350</v>
          </cell>
          <cell r="D46" t="str">
            <v>POD901</v>
          </cell>
          <cell r="H46" t="str">
            <v>POD902</v>
          </cell>
          <cell r="I46" t="str">
            <v>Huawei Y5 2018 - Černý</v>
          </cell>
        </row>
        <row r="47">
          <cell r="A47">
            <v>72690</v>
          </cell>
          <cell r="B47" t="str">
            <v>POE066</v>
          </cell>
          <cell r="C47" t="str">
            <v>POG362</v>
          </cell>
          <cell r="D47" t="str">
            <v>POE068</v>
          </cell>
          <cell r="E47" t="str">
            <v>POF063</v>
          </cell>
          <cell r="F47" t="str">
            <v>POE069</v>
          </cell>
          <cell r="G47" t="str">
            <v>POG463</v>
          </cell>
          <cell r="H47" t="str">
            <v>POE070</v>
          </cell>
          <cell r="I47" t="str">
            <v>Huawei Nova 3 - Černý</v>
          </cell>
        </row>
        <row r="48">
          <cell r="A48">
            <v>72691</v>
          </cell>
          <cell r="B48" t="str">
            <v>POE278</v>
          </cell>
          <cell r="C48" t="str">
            <v>POG363</v>
          </cell>
          <cell r="D48" t="str">
            <v>POE280</v>
          </cell>
          <cell r="E48" t="str">
            <v>POF064</v>
          </cell>
          <cell r="F48" t="str">
            <v>POE281</v>
          </cell>
          <cell r="G48" t="str">
            <v>POG464</v>
          </cell>
          <cell r="H48" t="str">
            <v>POE282</v>
          </cell>
          <cell r="I48" t="str">
            <v>Huawei Nova 3 - Fialový</v>
          </cell>
        </row>
        <row r="49">
          <cell r="A49">
            <v>72710</v>
          </cell>
          <cell r="B49" t="str">
            <v>POE585</v>
          </cell>
          <cell r="C49" t="str">
            <v>POG365</v>
          </cell>
          <cell r="D49" t="str">
            <v>POE587</v>
          </cell>
          <cell r="E49" t="str">
            <v>POF067</v>
          </cell>
          <cell r="F49" t="str">
            <v>POE588</v>
          </cell>
          <cell r="G49" t="str">
            <v>POG466</v>
          </cell>
          <cell r="H49" t="str">
            <v>POE589</v>
          </cell>
          <cell r="I49" t="str">
            <v>Huawei Mate 20 Pro - Černý</v>
          </cell>
        </row>
        <row r="50">
          <cell r="A50">
            <v>72730</v>
          </cell>
          <cell r="B50" t="str">
            <v>POE827</v>
          </cell>
          <cell r="C50" t="str">
            <v>POG358</v>
          </cell>
          <cell r="D50" t="str">
            <v>POE819</v>
          </cell>
          <cell r="E50" t="str">
            <v>POF058</v>
          </cell>
          <cell r="F50" t="str">
            <v>POE820</v>
          </cell>
          <cell r="G50" t="str">
            <v>POG596</v>
          </cell>
          <cell r="H50" t="str">
            <v>POE821</v>
          </cell>
          <cell r="I50" t="str">
            <v>Huawei P Smart 2019 - Černý</v>
          </cell>
        </row>
        <row r="51">
          <cell r="A51">
            <v>72731</v>
          </cell>
          <cell r="B51" t="str">
            <v>POE822</v>
          </cell>
          <cell r="C51" t="str">
            <v>POG359</v>
          </cell>
          <cell r="D51" t="str">
            <v>POE824</v>
          </cell>
          <cell r="E51" t="str">
            <v>POF059</v>
          </cell>
          <cell r="F51" t="str">
            <v>POE825</v>
          </cell>
          <cell r="G51" t="str">
            <v>POG597</v>
          </cell>
          <cell r="H51" t="str">
            <v>POE826</v>
          </cell>
          <cell r="I51" t="str">
            <v>Huawei P Smart 2019 - Zelenomodrý</v>
          </cell>
        </row>
        <row r="52">
          <cell r="A52">
            <v>72750</v>
          </cell>
          <cell r="B52" t="str">
            <v>POE958</v>
          </cell>
          <cell r="C52" t="str">
            <v>POG353</v>
          </cell>
          <cell r="D52" t="str">
            <v>POE959</v>
          </cell>
          <cell r="E52" t="str">
            <v>POE960</v>
          </cell>
          <cell r="F52">
            <v>0</v>
          </cell>
          <cell r="H52" t="str">
            <v>POE962</v>
          </cell>
          <cell r="I52" t="str">
            <v>Huawei Y6 2019 - Černý</v>
          </cell>
        </row>
        <row r="53">
          <cell r="A53">
            <v>72751</v>
          </cell>
          <cell r="B53" t="str">
            <v>POE963</v>
          </cell>
          <cell r="C53" t="str">
            <v>POG354</v>
          </cell>
          <cell r="D53" t="str">
            <v>POE964</v>
          </cell>
          <cell r="E53" t="str">
            <v>POE965</v>
          </cell>
          <cell r="F53">
            <v>0</v>
          </cell>
          <cell r="H53" t="str">
            <v>POE967</v>
          </cell>
          <cell r="I53" t="str">
            <v>Huawei Y6 2019 - Modrý</v>
          </cell>
        </row>
        <row r="54">
          <cell r="A54">
            <v>101430</v>
          </cell>
          <cell r="B54" t="str">
            <v>POB754</v>
          </cell>
          <cell r="C54" t="str">
            <v>POG372</v>
          </cell>
          <cell r="D54">
            <v>0</v>
          </cell>
          <cell r="F54">
            <v>0</v>
          </cell>
          <cell r="H54" t="str">
            <v>POB758</v>
          </cell>
          <cell r="I54" t="str">
            <v xml:space="preserve">Nokia 3310 - modrý </v>
          </cell>
        </row>
        <row r="55">
          <cell r="A55">
            <v>101440</v>
          </cell>
          <cell r="B55" t="str">
            <v>POB759</v>
          </cell>
          <cell r="D55" t="str">
            <v>POB761</v>
          </cell>
          <cell r="E55" t="str">
            <v>POF721</v>
          </cell>
          <cell r="F55" t="str">
            <v>POB762</v>
          </cell>
          <cell r="H55" t="str">
            <v>POB763</v>
          </cell>
          <cell r="I55" t="str">
            <v xml:space="preserve">Nokia 5 - černý </v>
          </cell>
        </row>
        <row r="56">
          <cell r="A56">
            <v>101450</v>
          </cell>
          <cell r="B56" t="str">
            <v>POC183</v>
          </cell>
          <cell r="C56" t="str">
            <v>POG373</v>
          </cell>
          <cell r="D56" t="str">
            <v>POC185</v>
          </cell>
          <cell r="F56">
            <v>0</v>
          </cell>
          <cell r="H56" t="str">
            <v>POC187</v>
          </cell>
          <cell r="I56" t="str">
            <v xml:space="preserve">Nokia 2 - černý </v>
          </cell>
        </row>
        <row r="57">
          <cell r="A57">
            <v>101460</v>
          </cell>
          <cell r="B57" t="str">
            <v>POD892</v>
          </cell>
          <cell r="C57" t="str">
            <v>POG374</v>
          </cell>
          <cell r="H57" t="str">
            <v>POD893</v>
          </cell>
          <cell r="I57" t="str">
            <v>Nokia 8110 4G - Černý</v>
          </cell>
        </row>
        <row r="58">
          <cell r="A58">
            <v>101470</v>
          </cell>
          <cell r="B58" t="str">
            <v>POD903</v>
          </cell>
          <cell r="C58" t="str">
            <v>POG375</v>
          </cell>
          <cell r="D58" t="str">
            <v>POD905</v>
          </cell>
          <cell r="E58" t="str">
            <v>POF722</v>
          </cell>
          <cell r="H58" t="str">
            <v>POD906</v>
          </cell>
          <cell r="I58" t="str">
            <v>Nokia 3.1 - Černý</v>
          </cell>
        </row>
        <row r="59">
          <cell r="A59">
            <v>101480</v>
          </cell>
          <cell r="B59" t="str">
            <v>POD907</v>
          </cell>
          <cell r="C59" t="str">
            <v>POG376</v>
          </cell>
          <cell r="D59" t="str">
            <v>POD909</v>
          </cell>
          <cell r="E59" t="str">
            <v>POF723</v>
          </cell>
          <cell r="F59" t="str">
            <v>POD910</v>
          </cell>
          <cell r="H59" t="str">
            <v>POD911</v>
          </cell>
          <cell r="I59" t="str">
            <v>Nokia 5.1 - Modrý</v>
          </cell>
        </row>
        <row r="60">
          <cell r="A60">
            <v>101800</v>
          </cell>
          <cell r="B60" t="str">
            <v>POE121</v>
          </cell>
          <cell r="C60" t="str">
            <v>POG334</v>
          </cell>
          <cell r="H60" t="str">
            <v>POE130</v>
          </cell>
          <cell r="I60" t="str">
            <v>Doro 1370 - Tmavošedý</v>
          </cell>
        </row>
        <row r="61">
          <cell r="A61">
            <v>110150</v>
          </cell>
          <cell r="B61" t="str">
            <v>PO8467</v>
          </cell>
          <cell r="D61" t="str">
            <v>POA037</v>
          </cell>
          <cell r="F61">
            <v>0</v>
          </cell>
          <cell r="H61" t="str">
            <v>POA694</v>
          </cell>
          <cell r="I61" t="str">
            <v>Alcatel Pixi 4 (5) 4G - černý</v>
          </cell>
        </row>
        <row r="62">
          <cell r="A62">
            <v>110160</v>
          </cell>
          <cell r="B62" t="str">
            <v>PO9005</v>
          </cell>
          <cell r="C62" t="str">
            <v>POG303</v>
          </cell>
          <cell r="D62">
            <v>0</v>
          </cell>
          <cell r="F62">
            <v>0</v>
          </cell>
          <cell r="H62" t="str">
            <v>POA693</v>
          </cell>
          <cell r="I62" t="str">
            <v>Alcatel 20.08 - černostříbrný</v>
          </cell>
        </row>
        <row r="63">
          <cell r="A63">
            <v>110190</v>
          </cell>
          <cell r="B63" t="str">
            <v>POB889</v>
          </cell>
          <cell r="D63" t="str">
            <v>POB891</v>
          </cell>
          <cell r="F63">
            <v>0</v>
          </cell>
          <cell r="H63" t="str">
            <v>POB892</v>
          </cell>
          <cell r="I63" t="str">
            <v xml:space="preserve">Alcatel U5 - černý </v>
          </cell>
        </row>
        <row r="64">
          <cell r="A64">
            <v>110200</v>
          </cell>
          <cell r="B64" t="str">
            <v>POC809</v>
          </cell>
          <cell r="C64" t="str">
            <v>POG304</v>
          </cell>
          <cell r="D64" t="str">
            <v>POC811</v>
          </cell>
          <cell r="H64" t="str">
            <v>POC812</v>
          </cell>
          <cell r="I64" t="str">
            <v>Alcatel 1x - Šedý</v>
          </cell>
        </row>
        <row r="65">
          <cell r="A65">
            <v>201840</v>
          </cell>
          <cell r="B65" t="str">
            <v>PO3041</v>
          </cell>
          <cell r="D65" t="str">
            <v>POA218</v>
          </cell>
          <cell r="F65" t="str">
            <v>POA219</v>
          </cell>
          <cell r="H65" t="str">
            <v>POA770</v>
          </cell>
          <cell r="I65" t="str">
            <v>Samsung Galaxy Xcover 3 (G388F) - šedý - doprodej</v>
          </cell>
        </row>
        <row r="66">
          <cell r="A66">
            <v>201990</v>
          </cell>
          <cell r="B66" t="str">
            <v>PO6789</v>
          </cell>
          <cell r="D66" t="str">
            <v>POA242</v>
          </cell>
          <cell r="F66" t="str">
            <v>POA243</v>
          </cell>
          <cell r="H66" t="str">
            <v>POA778</v>
          </cell>
          <cell r="I66" t="str">
            <v>Samsung Galaxy A3 (2016) A310F - bílý - doprodej</v>
          </cell>
        </row>
        <row r="67">
          <cell r="A67">
            <v>202000</v>
          </cell>
          <cell r="B67" t="str">
            <v>PO6791</v>
          </cell>
          <cell r="D67" t="str">
            <v>POA248</v>
          </cell>
          <cell r="F67" t="str">
            <v>POA249</v>
          </cell>
          <cell r="H67" t="str">
            <v>POA780</v>
          </cell>
          <cell r="I67" t="str">
            <v>Samsung Galaxy A5 (2016) A510F - černý - doprodej</v>
          </cell>
        </row>
        <row r="68">
          <cell r="A68">
            <v>202001</v>
          </cell>
          <cell r="B68" t="str">
            <v>PO9183</v>
          </cell>
          <cell r="D68" t="str">
            <v>POA251</v>
          </cell>
          <cell r="F68" t="str">
            <v>POA252</v>
          </cell>
          <cell r="H68" t="str">
            <v>POA781</v>
          </cell>
          <cell r="I68" t="str">
            <v>Samsung Galaxy A5 (2016) A510F - zlatý - doprodej</v>
          </cell>
        </row>
        <row r="69">
          <cell r="A69">
            <v>202010</v>
          </cell>
          <cell r="B69" t="str">
            <v>PO6792</v>
          </cell>
          <cell r="D69" t="str">
            <v>POA269</v>
          </cell>
          <cell r="E69" t="str">
            <v>POF034</v>
          </cell>
          <cell r="F69" t="str">
            <v>POA270</v>
          </cell>
          <cell r="H69" t="str">
            <v>POA787</v>
          </cell>
          <cell r="I69" t="str">
            <v>Samsung Galaxy S7 32GB (G930F) - černý</v>
          </cell>
        </row>
        <row r="70">
          <cell r="A70">
            <v>202011</v>
          </cell>
          <cell r="B70" t="str">
            <v>PO6793</v>
          </cell>
          <cell r="D70" t="str">
            <v>POA272</v>
          </cell>
          <cell r="E70" t="str">
            <v>POF035</v>
          </cell>
          <cell r="F70" t="str">
            <v>POA273</v>
          </cell>
          <cell r="H70" t="str">
            <v>POA788</v>
          </cell>
          <cell r="I70" t="str">
            <v>Samsung Galaxy S7 32GB (G930F) - bílý</v>
          </cell>
        </row>
        <row r="71">
          <cell r="A71">
            <v>202020</v>
          </cell>
          <cell r="B71" t="str">
            <v>PO6795</v>
          </cell>
          <cell r="D71" t="str">
            <v>POA284</v>
          </cell>
          <cell r="F71" t="str">
            <v>POA285</v>
          </cell>
          <cell r="H71" t="str">
            <v>POA792</v>
          </cell>
          <cell r="I71" t="str">
            <v>Samsung Galaxy S7 edge 32GB (G935F) - černý</v>
          </cell>
        </row>
        <row r="72">
          <cell r="A72">
            <v>202021</v>
          </cell>
          <cell r="B72" t="str">
            <v>PO6796</v>
          </cell>
          <cell r="D72" t="str">
            <v>POA287</v>
          </cell>
          <cell r="F72" t="str">
            <v>POA288</v>
          </cell>
          <cell r="H72" t="str">
            <v>POA793</v>
          </cell>
          <cell r="I72" t="str">
            <v>Samsung Galaxy S7 edge 32GB (G935F) - zlatý</v>
          </cell>
        </row>
        <row r="73">
          <cell r="A73">
            <v>202030</v>
          </cell>
          <cell r="B73" t="str">
            <v>PO7463</v>
          </cell>
          <cell r="D73" t="str">
            <v>POA227</v>
          </cell>
          <cell r="E73" t="str">
            <v>POF015</v>
          </cell>
          <cell r="F73" t="str">
            <v>POA228</v>
          </cell>
          <cell r="H73" t="str">
            <v>POA773</v>
          </cell>
          <cell r="I73" t="str">
            <v>Samsung Galaxy J3 (2016) J320FN - černý</v>
          </cell>
        </row>
        <row r="74">
          <cell r="A74">
            <v>202031</v>
          </cell>
          <cell r="B74" t="str">
            <v>PO7465</v>
          </cell>
          <cell r="D74" t="str">
            <v>POA230</v>
          </cell>
          <cell r="E74" t="str">
            <v>POF018</v>
          </cell>
          <cell r="F74" t="str">
            <v>POA231</v>
          </cell>
          <cell r="H74" t="str">
            <v>POA774</v>
          </cell>
          <cell r="I74" t="str">
            <v>Samsung Galaxy J3 (2016) J320FN - bílý</v>
          </cell>
        </row>
        <row r="75">
          <cell r="A75">
            <v>202040</v>
          </cell>
          <cell r="B75" t="str">
            <v>PO8171</v>
          </cell>
          <cell r="D75" t="str">
            <v>POA236</v>
          </cell>
          <cell r="F75" t="str">
            <v>POA237</v>
          </cell>
          <cell r="H75" t="str">
            <v>POA776</v>
          </cell>
          <cell r="I75" t="str">
            <v>Samsung Galaxy J5 (2016) J510FN - zlatý</v>
          </cell>
        </row>
        <row r="76">
          <cell r="A76">
            <v>202050</v>
          </cell>
          <cell r="B76" t="str">
            <v>PO8169</v>
          </cell>
          <cell r="D76" t="str">
            <v>POA221</v>
          </cell>
          <cell r="F76" t="str">
            <v>POA222</v>
          </cell>
          <cell r="H76" t="str">
            <v>POA771</v>
          </cell>
          <cell r="I76" t="str">
            <v>Samsung Galaxy Xcover 3 (G389F) - šedý - doprodej</v>
          </cell>
        </row>
        <row r="77">
          <cell r="A77">
            <v>202090</v>
          </cell>
          <cell r="B77" t="str">
            <v>PO9742</v>
          </cell>
          <cell r="C77" t="str">
            <v>POG392</v>
          </cell>
          <cell r="D77" t="str">
            <v>POA254</v>
          </cell>
          <cell r="E77" t="str">
            <v>POF026</v>
          </cell>
          <cell r="F77" t="str">
            <v>POA255</v>
          </cell>
          <cell r="G77" t="str">
            <v>POG478</v>
          </cell>
          <cell r="H77" t="str">
            <v>POA782</v>
          </cell>
          <cell r="I77" t="str">
            <v>Samsung Galaxy A3 (2017) A320FL - zlatý</v>
          </cell>
        </row>
        <row r="78">
          <cell r="A78">
            <v>202091</v>
          </cell>
          <cell r="B78" t="str">
            <v>PO9743</v>
          </cell>
          <cell r="D78" t="str">
            <v>POA257</v>
          </cell>
          <cell r="F78" t="str">
            <v>POA258</v>
          </cell>
          <cell r="H78" t="str">
            <v>POA783</v>
          </cell>
          <cell r="I78" t="str">
            <v>Samsung Galaxy A3 (2017) A320FL - modrý</v>
          </cell>
        </row>
        <row r="79">
          <cell r="A79">
            <v>202100</v>
          </cell>
          <cell r="B79" t="str">
            <v>PO9744</v>
          </cell>
          <cell r="D79" t="str">
            <v>POA260</v>
          </cell>
          <cell r="E79" t="str">
            <v>POF027</v>
          </cell>
          <cell r="F79" t="str">
            <v>POA261</v>
          </cell>
          <cell r="H79" t="str">
            <v>POA784</v>
          </cell>
          <cell r="I79" t="str">
            <v>Samsung Galaxy A5 (2017) A520F - černý</v>
          </cell>
        </row>
        <row r="80">
          <cell r="A80">
            <v>202101</v>
          </cell>
          <cell r="B80" t="str">
            <v>PO9745</v>
          </cell>
          <cell r="D80" t="str">
            <v>POA263</v>
          </cell>
          <cell r="E80" t="str">
            <v>POF028</v>
          </cell>
          <cell r="F80" t="str">
            <v>POA264</v>
          </cell>
          <cell r="H80" t="str">
            <v>POA785</v>
          </cell>
          <cell r="I80" t="str">
            <v>Samsung Galaxy A5 (2017) A520F - zlatý</v>
          </cell>
        </row>
        <row r="81">
          <cell r="A81">
            <v>202120</v>
          </cell>
          <cell r="B81" t="str">
            <v>POA323</v>
          </cell>
          <cell r="C81" t="str">
            <v>POG404</v>
          </cell>
          <cell r="D81" t="str">
            <v>POA278</v>
          </cell>
          <cell r="E81" t="str">
            <v>POF036</v>
          </cell>
          <cell r="F81" t="str">
            <v>POA279</v>
          </cell>
          <cell r="G81" t="str">
            <v>POG488</v>
          </cell>
          <cell r="H81" t="str">
            <v>POA790</v>
          </cell>
          <cell r="I81" t="str">
            <v>Samsung Galaxy S8 (G950F) - černý</v>
          </cell>
        </row>
        <row r="82">
          <cell r="A82">
            <v>202121</v>
          </cell>
          <cell r="B82" t="str">
            <v>POA324</v>
          </cell>
          <cell r="D82" t="str">
            <v>POA281</v>
          </cell>
          <cell r="F82" t="str">
            <v>POA282</v>
          </cell>
          <cell r="H82" t="str">
            <v>POA791</v>
          </cell>
          <cell r="I82" t="str">
            <v xml:space="preserve">Samsung Galaxy S8 (G950F) - šedý </v>
          </cell>
        </row>
        <row r="83">
          <cell r="A83">
            <v>202130</v>
          </cell>
          <cell r="B83" t="str">
            <v>POA325</v>
          </cell>
          <cell r="C83" t="str">
            <v>POG405</v>
          </cell>
          <cell r="D83" t="str">
            <v>POA290</v>
          </cell>
          <cell r="E83" t="str">
            <v>POF037</v>
          </cell>
          <cell r="F83" t="str">
            <v>POA291</v>
          </cell>
          <cell r="G83" t="str">
            <v>POG489</v>
          </cell>
          <cell r="H83" t="str">
            <v>POA794</v>
          </cell>
          <cell r="I83" t="str">
            <v xml:space="preserve">Samsung Galaxy S8+ (G955F) - černý </v>
          </cell>
        </row>
        <row r="84">
          <cell r="A84">
            <v>202131</v>
          </cell>
          <cell r="B84" t="str">
            <v>POA326</v>
          </cell>
          <cell r="C84" t="str">
            <v>POG406</v>
          </cell>
          <cell r="D84" t="str">
            <v>POA293</v>
          </cell>
          <cell r="E84" t="str">
            <v>POF038</v>
          </cell>
          <cell r="F84" t="str">
            <v>POA294</v>
          </cell>
          <cell r="G84" t="str">
            <v>POG490</v>
          </cell>
          <cell r="H84" t="str">
            <v>POA795</v>
          </cell>
          <cell r="I84" t="str">
            <v xml:space="preserve">Samsung Galaxy S8+ (G955F) - šedý </v>
          </cell>
        </row>
        <row r="85">
          <cell r="A85">
            <v>202140</v>
          </cell>
          <cell r="B85" t="str">
            <v>POA327</v>
          </cell>
          <cell r="C85" t="str">
            <v>POG385</v>
          </cell>
          <cell r="D85" t="str">
            <v>POA224</v>
          </cell>
          <cell r="E85" t="str">
            <v>POF013</v>
          </cell>
          <cell r="F85" t="str">
            <v>POA225</v>
          </cell>
          <cell r="G85" t="str">
            <v>POG476</v>
          </cell>
          <cell r="H85" t="str">
            <v>POA772</v>
          </cell>
          <cell r="I85" t="str">
            <v>Samsung Galaxy Xcover 4 (G390F) - černý</v>
          </cell>
        </row>
        <row r="86">
          <cell r="A86">
            <v>202160</v>
          </cell>
          <cell r="B86" t="str">
            <v>POB418</v>
          </cell>
          <cell r="C86" t="str">
            <v>POG388</v>
          </cell>
          <cell r="D86" t="str">
            <v>POB420</v>
          </cell>
          <cell r="E86" t="str">
            <v>POF022</v>
          </cell>
          <cell r="F86" t="str">
            <v>POB421</v>
          </cell>
          <cell r="H86" t="str">
            <v>POB422</v>
          </cell>
          <cell r="I86" t="str">
            <v>Samsung Galaxy J5 (2017) J530F - černý</v>
          </cell>
        </row>
        <row r="87">
          <cell r="A87">
            <v>202161</v>
          </cell>
          <cell r="B87" t="str">
            <v>POB423</v>
          </cell>
          <cell r="C87" t="str">
            <v>POG389</v>
          </cell>
          <cell r="D87" t="str">
            <v>POB425</v>
          </cell>
          <cell r="E87" t="str">
            <v>POF023</v>
          </cell>
          <cell r="F87" t="str">
            <v>POB426</v>
          </cell>
          <cell r="H87" t="str">
            <v>POB427</v>
          </cell>
          <cell r="I87" t="str">
            <v>Samsung Galaxy J5 (2017) J530F - zlatý</v>
          </cell>
        </row>
        <row r="88">
          <cell r="A88">
            <v>202170</v>
          </cell>
          <cell r="B88" t="str">
            <v>POB428</v>
          </cell>
          <cell r="C88" t="str">
            <v>POG387</v>
          </cell>
          <cell r="D88" t="str">
            <v>POB430</v>
          </cell>
          <cell r="E88" t="str">
            <v>POF020</v>
          </cell>
          <cell r="F88" t="str">
            <v>POB431</v>
          </cell>
          <cell r="H88" t="str">
            <v>POB432</v>
          </cell>
          <cell r="I88" t="str">
            <v xml:space="preserve">Samsung Galaxy J3 (2017) J330FN - zlatý </v>
          </cell>
        </row>
        <row r="89">
          <cell r="A89">
            <v>202171</v>
          </cell>
          <cell r="B89" t="str">
            <v>POB433</v>
          </cell>
          <cell r="D89" t="str">
            <v>POB435</v>
          </cell>
          <cell r="E89" t="str">
            <v>POF021</v>
          </cell>
          <cell r="F89" t="str">
            <v>POB436</v>
          </cell>
          <cell r="H89" t="str">
            <v>POB437</v>
          </cell>
          <cell r="I89" t="str">
            <v xml:space="preserve">Samsung Galaxy J3 (2017) J330FN - modrý </v>
          </cell>
        </row>
        <row r="90">
          <cell r="A90">
            <v>202180</v>
          </cell>
          <cell r="B90" t="str">
            <v>POB584</v>
          </cell>
          <cell r="C90" t="str">
            <v>POG416</v>
          </cell>
          <cell r="D90" t="str">
            <v>POB586</v>
          </cell>
          <cell r="E90" t="str">
            <v>POF042</v>
          </cell>
          <cell r="F90" t="str">
            <v>POB587</v>
          </cell>
          <cell r="G90" t="str">
            <v>POG500</v>
          </cell>
          <cell r="H90" t="str">
            <v>POB588</v>
          </cell>
          <cell r="I90" t="str">
            <v xml:space="preserve">Samsung Galaxy Note8 (N950F) - černý </v>
          </cell>
        </row>
        <row r="91">
          <cell r="A91">
            <v>202190</v>
          </cell>
          <cell r="B91" t="str">
            <v>POC110</v>
          </cell>
          <cell r="C91" t="str">
            <v>POG397</v>
          </cell>
          <cell r="D91" t="str">
            <v>POC112</v>
          </cell>
          <cell r="E91" t="str">
            <v>POF033</v>
          </cell>
          <cell r="F91" t="str">
            <v>POC113</v>
          </cell>
          <cell r="G91" t="str">
            <v>POG483</v>
          </cell>
          <cell r="H91" t="str">
            <v>POC114</v>
          </cell>
          <cell r="I91" t="str">
            <v>Samsung Galaxy A8 - černý</v>
          </cell>
        </row>
        <row r="92">
          <cell r="A92">
            <v>202210</v>
          </cell>
          <cell r="B92" t="str">
            <v>POC294</v>
          </cell>
          <cell r="C92" t="str">
            <v>POG407</v>
          </cell>
          <cell r="D92" t="str">
            <v>POC296</v>
          </cell>
          <cell r="E92" t="str">
            <v>POF039</v>
          </cell>
          <cell r="F92" t="str">
            <v>POC297</v>
          </cell>
          <cell r="G92" t="str">
            <v>POG491</v>
          </cell>
          <cell r="H92" t="str">
            <v>POC298</v>
          </cell>
          <cell r="I92" t="str">
            <v>Samsung Galaxy S9 (G960F) - Černý</v>
          </cell>
        </row>
        <row r="93">
          <cell r="A93">
            <v>202211</v>
          </cell>
          <cell r="B93" t="str">
            <v>POC299</v>
          </cell>
          <cell r="C93" t="str">
            <v>POG408</v>
          </cell>
          <cell r="D93" t="str">
            <v>POC301</v>
          </cell>
          <cell r="E93" t="str">
            <v>POF040</v>
          </cell>
          <cell r="F93" t="str">
            <v>POC302</v>
          </cell>
          <cell r="G93" t="str">
            <v>POG492</v>
          </cell>
          <cell r="H93" t="str">
            <v>POC303</v>
          </cell>
          <cell r="I93" t="str">
            <v>Samsung Galaxy S9 (G960F) - Fialový</v>
          </cell>
        </row>
        <row r="94">
          <cell r="A94">
            <v>202220</v>
          </cell>
          <cell r="B94" t="str">
            <v>POC304</v>
          </cell>
          <cell r="C94" t="str">
            <v>POG409</v>
          </cell>
          <cell r="D94" t="str">
            <v>POC306</v>
          </cell>
          <cell r="E94" t="str">
            <v>POF041</v>
          </cell>
          <cell r="F94" t="str">
            <v>POC307</v>
          </cell>
          <cell r="G94" t="str">
            <v>POG493</v>
          </cell>
          <cell r="H94" t="str">
            <v>POC308</v>
          </cell>
          <cell r="I94" t="str">
            <v>Samsung Galaxy S9+ (G965F) - Černý</v>
          </cell>
        </row>
        <row r="95">
          <cell r="A95">
            <v>202222</v>
          </cell>
          <cell r="B95" t="str">
            <v>POC594</v>
          </cell>
          <cell r="D95" t="str">
            <v>POC596</v>
          </cell>
          <cell r="F95" t="str">
            <v>POC597</v>
          </cell>
          <cell r="H95" t="str">
            <v>POC598</v>
          </cell>
          <cell r="I95" t="str">
            <v>Samsung Galaxy S9+ (G965F) - Modrý</v>
          </cell>
        </row>
        <row r="96">
          <cell r="A96">
            <v>202230</v>
          </cell>
          <cell r="B96" t="str">
            <v>POC699</v>
          </cell>
          <cell r="C96" t="str">
            <v>POG393</v>
          </cell>
          <cell r="D96" t="str">
            <v>POC701</v>
          </cell>
          <cell r="E96" t="str">
            <v>POF029</v>
          </cell>
          <cell r="F96" t="str">
            <v>POC702</v>
          </cell>
          <cell r="G96" t="str">
            <v>POG479</v>
          </cell>
          <cell r="H96" t="str">
            <v>POC703</v>
          </cell>
          <cell r="I96" t="str">
            <v>Samsung Galaxy A6 (2018) A600FN - Černý</v>
          </cell>
        </row>
        <row r="97">
          <cell r="A97">
            <v>202231</v>
          </cell>
          <cell r="B97" t="str">
            <v>POC704</v>
          </cell>
          <cell r="C97" t="str">
            <v>POG394</v>
          </cell>
          <cell r="D97" t="str">
            <v>POC706</v>
          </cell>
          <cell r="E97" t="str">
            <v>POF030</v>
          </cell>
          <cell r="F97" t="str">
            <v>POC707</v>
          </cell>
          <cell r="G97" t="str">
            <v>POG480</v>
          </cell>
          <cell r="H97" t="str">
            <v>POC708</v>
          </cell>
          <cell r="I97" t="str">
            <v>Samsung Galaxy A6 (2018) A600FN - Fialový</v>
          </cell>
        </row>
        <row r="98">
          <cell r="A98">
            <v>202240</v>
          </cell>
          <cell r="B98" t="str">
            <v>POE058</v>
          </cell>
          <cell r="C98" t="str">
            <v>POG417</v>
          </cell>
          <cell r="D98" t="str">
            <v>POE060</v>
          </cell>
          <cell r="E98" t="str">
            <v>POF043</v>
          </cell>
          <cell r="F98" t="str">
            <v>POE061</v>
          </cell>
          <cell r="G98" t="str">
            <v>POG501</v>
          </cell>
          <cell r="H98" t="str">
            <v>POE062</v>
          </cell>
          <cell r="I98" t="str">
            <v>Samsung Note9 - Modrý</v>
          </cell>
        </row>
        <row r="99">
          <cell r="A99">
            <v>202241</v>
          </cell>
          <cell r="B99" t="str">
            <v>POD912</v>
          </cell>
          <cell r="C99" t="str">
            <v>POG418</v>
          </cell>
          <cell r="D99" t="str">
            <v>POD914</v>
          </cell>
          <cell r="E99" t="str">
            <v>POF044</v>
          </cell>
          <cell r="F99" t="str">
            <v>POD915</v>
          </cell>
          <cell r="G99" t="str">
            <v>POG502</v>
          </cell>
          <cell r="H99" t="str">
            <v>POD916</v>
          </cell>
          <cell r="I99" t="str">
            <v>Samsung Note9 - Černý</v>
          </cell>
        </row>
        <row r="100">
          <cell r="A100">
            <v>202270</v>
          </cell>
          <cell r="B100" t="str">
            <v>POE591</v>
          </cell>
          <cell r="C100" t="str">
            <v>POG395</v>
          </cell>
          <cell r="D100" t="str">
            <v>POE593</v>
          </cell>
          <cell r="E100" t="str">
            <v>POF031</v>
          </cell>
          <cell r="F100" t="str">
            <v>POE594</v>
          </cell>
          <cell r="G100" t="str">
            <v>POG481</v>
          </cell>
          <cell r="H100" t="str">
            <v>POE595</v>
          </cell>
          <cell r="I100" t="str">
            <v>Samsung Galaxy A7 (A750FN) - Černý</v>
          </cell>
        </row>
        <row r="101">
          <cell r="A101">
            <v>202271</v>
          </cell>
          <cell r="B101" t="str">
            <v>POE596</v>
          </cell>
          <cell r="C101" t="str">
            <v>POG396</v>
          </cell>
          <cell r="D101" t="str">
            <v>POE598</v>
          </cell>
          <cell r="E101" t="str">
            <v>POF032</v>
          </cell>
          <cell r="F101" t="str">
            <v>POE599</v>
          </cell>
          <cell r="G101" t="str">
            <v>POG482</v>
          </cell>
          <cell r="H101" t="str">
            <v>POE600</v>
          </cell>
          <cell r="I101" t="str">
            <v>Samsung Galaxy A7 (A750FN) - Modrý</v>
          </cell>
        </row>
        <row r="102">
          <cell r="A102">
            <v>202280</v>
          </cell>
          <cell r="B102" t="str">
            <v>POE720</v>
          </cell>
          <cell r="C102" t="str">
            <v>POG390</v>
          </cell>
          <cell r="D102" t="str">
            <v>POE722</v>
          </cell>
          <cell r="E102" t="str">
            <v>POF024</v>
          </cell>
          <cell r="H102" t="str">
            <v>POE724</v>
          </cell>
          <cell r="I102" t="str">
            <v>Samsung Galaxy J4+ (J415FN) - Černý</v>
          </cell>
        </row>
        <row r="103">
          <cell r="A103">
            <v>202281</v>
          </cell>
          <cell r="B103" t="str">
            <v>POE725</v>
          </cell>
          <cell r="C103" t="str">
            <v>POG391</v>
          </cell>
          <cell r="D103" t="str">
            <v>POE727</v>
          </cell>
          <cell r="E103" t="str">
            <v>POF025</v>
          </cell>
          <cell r="H103" t="str">
            <v>POE729</v>
          </cell>
          <cell r="I103" t="str">
            <v>Samsung Galaxy J4+ (J415FN) - Zlatý</v>
          </cell>
        </row>
        <row r="104">
          <cell r="A104">
            <v>202290</v>
          </cell>
          <cell r="B104" t="str">
            <v>POE730</v>
          </cell>
          <cell r="C104" t="str">
            <v>POG421</v>
          </cell>
          <cell r="D104" t="str">
            <v>POE732</v>
          </cell>
          <cell r="E104" t="str">
            <v>POF045</v>
          </cell>
          <cell r="F104" t="str">
            <v>POE733</v>
          </cell>
          <cell r="G104" t="str">
            <v>POG505</v>
          </cell>
          <cell r="H104" t="str">
            <v>POE734</v>
          </cell>
          <cell r="I104" t="str">
            <v>Samsung Galaxy Watch 46mm LTE (R805F) - Stříbrný</v>
          </cell>
        </row>
        <row r="105">
          <cell r="A105">
            <v>202300</v>
          </cell>
          <cell r="B105" t="str">
            <v>POE971</v>
          </cell>
          <cell r="C105" t="str">
            <v>POG410</v>
          </cell>
          <cell r="D105" t="str">
            <v>POE972</v>
          </cell>
          <cell r="E105" t="str">
            <v>POE973</v>
          </cell>
          <cell r="F105" t="str">
            <v>POE974</v>
          </cell>
          <cell r="G105" t="str">
            <v>POG494</v>
          </cell>
          <cell r="H105" t="str">
            <v>POE975</v>
          </cell>
          <cell r="I105" t="str">
            <v>Samsung Galaxy S10e (G970F) - Bílý</v>
          </cell>
        </row>
        <row r="106">
          <cell r="A106">
            <v>202301</v>
          </cell>
          <cell r="B106" t="str">
            <v>POE976</v>
          </cell>
          <cell r="C106" t="str">
            <v>POG411</v>
          </cell>
          <cell r="D106" t="str">
            <v>POE977</v>
          </cell>
          <cell r="E106" t="str">
            <v>POE978</v>
          </cell>
          <cell r="F106" t="str">
            <v>POE979</v>
          </cell>
          <cell r="G106" t="str">
            <v>POG495</v>
          </cell>
          <cell r="H106" t="str">
            <v>POE980</v>
          </cell>
          <cell r="I106" t="str">
            <v>Samsung Galaxy S10e (G970F) - Černý</v>
          </cell>
        </row>
        <row r="107">
          <cell r="A107">
            <v>202310</v>
          </cell>
          <cell r="B107" t="str">
            <v>POE981</v>
          </cell>
          <cell r="C107" t="str">
            <v>POG412</v>
          </cell>
          <cell r="D107" t="str">
            <v>POE982</v>
          </cell>
          <cell r="E107" t="str">
            <v>POE983</v>
          </cell>
          <cell r="F107" t="str">
            <v>POE984</v>
          </cell>
          <cell r="G107" t="str">
            <v>POG496</v>
          </cell>
          <cell r="H107" t="str">
            <v>POE985</v>
          </cell>
          <cell r="I107" t="str">
            <v>Samsung Galaxy S10 (G973F) - Zelený</v>
          </cell>
        </row>
        <row r="108">
          <cell r="A108">
            <v>202311</v>
          </cell>
          <cell r="B108" t="str">
            <v>POE986</v>
          </cell>
          <cell r="C108" t="str">
            <v>POG413</v>
          </cell>
          <cell r="D108" t="str">
            <v>POE987</v>
          </cell>
          <cell r="E108" t="str">
            <v>POE988</v>
          </cell>
          <cell r="F108" t="str">
            <v>POE989</v>
          </cell>
          <cell r="G108" t="str">
            <v>POG497</v>
          </cell>
          <cell r="H108" t="str">
            <v>POE990</v>
          </cell>
          <cell r="I108" t="str">
            <v>Samsung Galaxy S10 (G973F) - Černý</v>
          </cell>
        </row>
        <row r="109">
          <cell r="A109">
            <v>202320</v>
          </cell>
          <cell r="B109" t="str">
            <v>POE991</v>
          </cell>
          <cell r="C109" t="str">
            <v>POG414</v>
          </cell>
          <cell r="D109" t="str">
            <v>POE992</v>
          </cell>
          <cell r="E109" t="str">
            <v>POE993</v>
          </cell>
          <cell r="F109" t="str">
            <v>POE994</v>
          </cell>
          <cell r="G109" t="str">
            <v>POG498</v>
          </cell>
          <cell r="H109" t="str">
            <v>POE995</v>
          </cell>
          <cell r="I109" t="str">
            <v>Samsung Galaxy S10+ (G975F) - Černý</v>
          </cell>
        </row>
        <row r="110">
          <cell r="A110">
            <v>300680</v>
          </cell>
          <cell r="B110" t="str">
            <v>PO6106</v>
          </cell>
          <cell r="C110" t="str">
            <v>POG335</v>
          </cell>
          <cell r="D110">
            <v>0</v>
          </cell>
          <cell r="F110">
            <v>0</v>
          </cell>
          <cell r="H110" t="str">
            <v>POA726</v>
          </cell>
          <cell r="I110" t="str">
            <v>CPA Halo 11 - černý</v>
          </cell>
        </row>
        <row r="111">
          <cell r="A111">
            <v>300681</v>
          </cell>
          <cell r="B111" t="str">
            <v>PO9079</v>
          </cell>
          <cell r="C111" t="str">
            <v>POG336</v>
          </cell>
          <cell r="D111">
            <v>0</v>
          </cell>
          <cell r="F111">
            <v>0</v>
          </cell>
          <cell r="H111" t="str">
            <v>POA727</v>
          </cell>
          <cell r="I111" t="str">
            <v>CPA Halo 11 - červený</v>
          </cell>
        </row>
        <row r="112">
          <cell r="A112">
            <v>300690</v>
          </cell>
          <cell r="B112" t="str">
            <v>PO6107</v>
          </cell>
          <cell r="D112" t="str">
            <v>POA111</v>
          </cell>
          <cell r="F112" t="str">
            <v>POA112</v>
          </cell>
          <cell r="H112" t="str">
            <v>POA724</v>
          </cell>
          <cell r="I112" t="str">
            <v>CAT S40 - černý</v>
          </cell>
        </row>
        <row r="113">
          <cell r="A113">
            <v>300730</v>
          </cell>
          <cell r="B113" t="str">
            <v>PO6787</v>
          </cell>
          <cell r="D113" t="str">
            <v>POA023</v>
          </cell>
          <cell r="F113" t="str">
            <v>POA129</v>
          </cell>
          <cell r="H113" t="str">
            <v>POA731</v>
          </cell>
          <cell r="I113" t="str">
            <v>Honor 5X - zlatý - doprodej</v>
          </cell>
        </row>
        <row r="114">
          <cell r="A114">
            <v>300750</v>
          </cell>
          <cell r="B114" t="str">
            <v>PO6927</v>
          </cell>
          <cell r="D114" t="str">
            <v>POA108</v>
          </cell>
          <cell r="E114" t="str">
            <v>POF707</v>
          </cell>
          <cell r="F114" t="str">
            <v>POA109</v>
          </cell>
          <cell r="H114" t="str">
            <v>POA723</v>
          </cell>
          <cell r="I114" t="str">
            <v>CAT S30 - černý</v>
          </cell>
        </row>
        <row r="115">
          <cell r="A115">
            <v>300780</v>
          </cell>
          <cell r="B115" t="str">
            <v>PO8370</v>
          </cell>
          <cell r="D115" t="str">
            <v>POA114</v>
          </cell>
          <cell r="F115" t="str">
            <v>POA115</v>
          </cell>
          <cell r="H115" t="str">
            <v>POA725</v>
          </cell>
          <cell r="I115" t="str">
            <v>CAT S60 - černý</v>
          </cell>
        </row>
        <row r="116">
          <cell r="A116">
            <v>300790</v>
          </cell>
          <cell r="B116" t="str">
            <v>PO8760</v>
          </cell>
          <cell r="D116" t="str">
            <v>POA124</v>
          </cell>
          <cell r="F116">
            <v>0</v>
          </cell>
          <cell r="H116" t="str">
            <v>POA729</v>
          </cell>
          <cell r="I116" t="str">
            <v>Coolpad Modena 2 - šedý - doprodej</v>
          </cell>
        </row>
        <row r="117">
          <cell r="A117">
            <v>300800</v>
          </cell>
          <cell r="B117" t="str">
            <v>POA482</v>
          </cell>
          <cell r="C117" t="str">
            <v>POG339</v>
          </cell>
          <cell r="D117" t="str">
            <v>POA484</v>
          </cell>
          <cell r="E117" t="str">
            <v>POF711</v>
          </cell>
          <cell r="F117" t="str">
            <v>POA485</v>
          </cell>
          <cell r="G117" t="str">
            <v>POG456</v>
          </cell>
          <cell r="H117" t="str">
            <v>POA733</v>
          </cell>
          <cell r="I117" t="str">
            <v>Honor 8 - modrý</v>
          </cell>
        </row>
        <row r="118">
          <cell r="A118">
            <v>300820</v>
          </cell>
          <cell r="B118" t="str">
            <v>PO9586</v>
          </cell>
          <cell r="D118" t="str">
            <v>POA106</v>
          </cell>
          <cell r="F118">
            <v>0</v>
          </cell>
          <cell r="H118" t="str">
            <v>POA722</v>
          </cell>
          <cell r="I118" t="str">
            <v>CAT B30 - černý</v>
          </cell>
        </row>
        <row r="119">
          <cell r="A119">
            <v>300830</v>
          </cell>
          <cell r="B119" t="str">
            <v>PO9741</v>
          </cell>
          <cell r="C119" t="str">
            <v>POG338</v>
          </cell>
          <cell r="D119" t="str">
            <v>POA121</v>
          </cell>
          <cell r="E119" t="str">
            <v>POF710</v>
          </cell>
          <cell r="F119" t="str">
            <v>POA122</v>
          </cell>
          <cell r="H119" t="str">
            <v>POA728</v>
          </cell>
          <cell r="I119" t="str">
            <v>myPhone Hammer Energy - oranžovočerný</v>
          </cell>
        </row>
        <row r="120">
          <cell r="A120">
            <v>300840</v>
          </cell>
          <cell r="B120" t="str">
            <v>POA580</v>
          </cell>
          <cell r="D120" t="str">
            <v>POA582</v>
          </cell>
          <cell r="F120">
            <v>0</v>
          </cell>
          <cell r="H120" t="str">
            <v>POA757</v>
          </cell>
          <cell r="I120" t="str">
            <v xml:space="preserve">Lenovo C2 - černý </v>
          </cell>
        </row>
        <row r="121">
          <cell r="A121">
            <v>300850</v>
          </cell>
          <cell r="B121" t="str">
            <v>POA584</v>
          </cell>
          <cell r="D121" t="str">
            <v>POA586</v>
          </cell>
          <cell r="E121" t="str">
            <v>POF716</v>
          </cell>
          <cell r="F121" t="str">
            <v>POA587</v>
          </cell>
          <cell r="H121" t="str">
            <v>POA760</v>
          </cell>
          <cell r="I121" t="str">
            <v xml:space="preserve">Lenovo K6 - zlatý </v>
          </cell>
        </row>
        <row r="122">
          <cell r="A122">
            <v>300860</v>
          </cell>
          <cell r="B122" t="str">
            <v>POB027</v>
          </cell>
          <cell r="D122" t="str">
            <v>POB029</v>
          </cell>
          <cell r="F122" t="str">
            <v>POB030</v>
          </cell>
          <cell r="H122" t="str">
            <v>POB031</v>
          </cell>
          <cell r="I122" t="str">
            <v xml:space="preserve">Honor 6X - šedý </v>
          </cell>
        </row>
        <row r="123">
          <cell r="A123">
            <v>300861</v>
          </cell>
          <cell r="B123" t="str">
            <v>POB032</v>
          </cell>
          <cell r="D123" t="str">
            <v>POB034</v>
          </cell>
          <cell r="F123" t="str">
            <v>POB035</v>
          </cell>
          <cell r="H123" t="str">
            <v>POB036</v>
          </cell>
          <cell r="I123" t="str">
            <v>Honor 6X - zlatý</v>
          </cell>
        </row>
        <row r="124">
          <cell r="A124">
            <v>300870</v>
          </cell>
          <cell r="B124" t="str">
            <v>POB574</v>
          </cell>
          <cell r="C124" t="str">
            <v>POG341</v>
          </cell>
          <cell r="D124" t="str">
            <v>POB576</v>
          </cell>
          <cell r="E124" t="str">
            <v>POF713</v>
          </cell>
          <cell r="F124" t="str">
            <v>POB577</v>
          </cell>
          <cell r="G124" t="str">
            <v>POG457</v>
          </cell>
          <cell r="H124" t="str">
            <v>POB578</v>
          </cell>
          <cell r="I124" t="str">
            <v xml:space="preserve">Honor 9 - šedý </v>
          </cell>
        </row>
        <row r="125">
          <cell r="A125">
            <v>300880</v>
          </cell>
          <cell r="B125" t="str">
            <v>POC589</v>
          </cell>
          <cell r="C125" t="str">
            <v>POG340</v>
          </cell>
          <cell r="D125" t="str">
            <v>POC591</v>
          </cell>
          <cell r="E125" t="str">
            <v>POF712</v>
          </cell>
          <cell r="F125" t="str">
            <v>POC592</v>
          </cell>
          <cell r="H125" t="str">
            <v>POC593</v>
          </cell>
          <cell r="I125" t="str">
            <v>Honor 9 Lite - Modrý</v>
          </cell>
        </row>
        <row r="126">
          <cell r="A126">
            <v>300890</v>
          </cell>
          <cell r="B126" t="str">
            <v>POC813</v>
          </cell>
          <cell r="C126" t="str">
            <v>POG346</v>
          </cell>
          <cell r="D126" t="str">
            <v>POC815</v>
          </cell>
          <cell r="E126" t="str">
            <v>POF600</v>
          </cell>
          <cell r="F126" t="str">
            <v>POC816</v>
          </cell>
          <cell r="G126" t="str">
            <v>POG458</v>
          </cell>
          <cell r="H126" t="str">
            <v>POC817</v>
          </cell>
          <cell r="I126" t="str">
            <v>Honor 10 64 GB - Šedý</v>
          </cell>
        </row>
        <row r="127">
          <cell r="A127">
            <v>300891</v>
          </cell>
          <cell r="B127" t="str">
            <v>POC865</v>
          </cell>
          <cell r="C127" t="str">
            <v>POG347</v>
          </cell>
          <cell r="D127" t="str">
            <v>POC867</v>
          </cell>
          <cell r="E127" t="str">
            <v>POF601</v>
          </cell>
          <cell r="F127" t="str">
            <v>POC868</v>
          </cell>
          <cell r="G127" t="str">
            <v>POG459</v>
          </cell>
          <cell r="H127" t="str">
            <v>POC869</v>
          </cell>
          <cell r="I127" t="str">
            <v>Honor 10 64 GB - Modrý</v>
          </cell>
        </row>
        <row r="128">
          <cell r="A128">
            <v>300900</v>
          </cell>
          <cell r="B128" t="str">
            <v>POB918</v>
          </cell>
          <cell r="C128" t="str">
            <v>POG380</v>
          </cell>
          <cell r="D128" t="str">
            <v>POB920</v>
          </cell>
          <cell r="F128" t="str">
            <v>POB921</v>
          </cell>
          <cell r="H128" t="str">
            <v>POB922</v>
          </cell>
          <cell r="I128" t="str">
            <v xml:space="preserve">Motorola Moto E4 Plus - Šedý </v>
          </cell>
        </row>
        <row r="129">
          <cell r="A129">
            <v>300910</v>
          </cell>
          <cell r="B129" t="str">
            <v>POC152</v>
          </cell>
          <cell r="C129" t="str">
            <v>POG332</v>
          </cell>
          <cell r="D129" t="str">
            <v>POC154</v>
          </cell>
          <cell r="E129" t="str">
            <v>POF708</v>
          </cell>
          <cell r="F129" t="str">
            <v>POC155</v>
          </cell>
          <cell r="G129" t="str">
            <v>POG454</v>
          </cell>
          <cell r="H129" t="str">
            <v>POC156</v>
          </cell>
          <cell r="I129" t="str">
            <v xml:space="preserve">CAT S31 - černý </v>
          </cell>
        </row>
        <row r="130">
          <cell r="A130">
            <v>300920</v>
          </cell>
          <cell r="B130" t="str">
            <v>POC157</v>
          </cell>
          <cell r="C130" t="str">
            <v>POG337</v>
          </cell>
          <cell r="D130" t="str">
            <v>POC159</v>
          </cell>
          <cell r="F130">
            <v>0</v>
          </cell>
          <cell r="H130" t="str">
            <v>POC160</v>
          </cell>
          <cell r="I130" t="str">
            <v xml:space="preserve">myPhone Fun LTE - černý </v>
          </cell>
        </row>
        <row r="131">
          <cell r="A131">
            <v>300930</v>
          </cell>
          <cell r="B131" t="str">
            <v>POC897</v>
          </cell>
          <cell r="C131" t="str">
            <v>POG333</v>
          </cell>
          <cell r="D131" t="str">
            <v>POC899</v>
          </cell>
          <cell r="E131" t="str">
            <v>POF709</v>
          </cell>
          <cell r="F131" t="str">
            <v>POC900</v>
          </cell>
          <cell r="G131" t="str">
            <v>POG455</v>
          </cell>
          <cell r="H131" t="str">
            <v>POC901</v>
          </cell>
          <cell r="I131" t="str">
            <v>CAT S61 - Černý</v>
          </cell>
        </row>
        <row r="132">
          <cell r="A132">
            <v>300940</v>
          </cell>
          <cell r="B132" t="str">
            <v>POE122</v>
          </cell>
          <cell r="C132" t="str">
            <v>POG331</v>
          </cell>
          <cell r="D132" t="str">
            <v>POE124</v>
          </cell>
          <cell r="H132" t="str">
            <v>POE125</v>
          </cell>
          <cell r="I132" t="str">
            <v>CAT B35 - Černý</v>
          </cell>
        </row>
        <row r="133">
          <cell r="A133">
            <v>300950</v>
          </cell>
          <cell r="B133" t="str">
            <v>POC892</v>
          </cell>
          <cell r="C133" t="str">
            <v>POG381</v>
          </cell>
          <cell r="D133" t="str">
            <v>POC894</v>
          </cell>
          <cell r="E133" t="str">
            <v>POF724</v>
          </cell>
          <cell r="F133" t="str">
            <v>POC895</v>
          </cell>
          <cell r="G133" t="str">
            <v>POG474</v>
          </cell>
          <cell r="H133" t="str">
            <v>POC896</v>
          </cell>
          <cell r="I133" t="str">
            <v>Motorola Moto G6 - Tmavomodrý</v>
          </cell>
        </row>
        <row r="134">
          <cell r="A134">
            <v>300960</v>
          </cell>
          <cell r="B134" t="str">
            <v>POD894</v>
          </cell>
          <cell r="C134" t="str">
            <v>POG382</v>
          </cell>
          <cell r="D134" t="str">
            <v>POD896</v>
          </cell>
          <cell r="E134" t="str">
            <v>POF725</v>
          </cell>
          <cell r="F134" t="str">
            <v>POD897</v>
          </cell>
          <cell r="H134" t="str">
            <v>POD898</v>
          </cell>
          <cell r="I134" t="str">
            <v>Motorola Moto E5 Plus - Šedý</v>
          </cell>
        </row>
        <row r="135">
          <cell r="A135">
            <v>300970</v>
          </cell>
          <cell r="B135" t="str">
            <v>POE126</v>
          </cell>
          <cell r="C135" t="str">
            <v>POG383</v>
          </cell>
          <cell r="D135" t="str">
            <v>POE128</v>
          </cell>
          <cell r="H135" t="str">
            <v>POE129</v>
          </cell>
          <cell r="I135" t="str">
            <v>Motorola Moto E5 Play - Černý</v>
          </cell>
        </row>
        <row r="136">
          <cell r="A136">
            <v>300980</v>
          </cell>
          <cell r="B136" t="str">
            <v>POE878</v>
          </cell>
          <cell r="C136" t="str">
            <v>POG384</v>
          </cell>
          <cell r="D136" t="str">
            <v>POE880</v>
          </cell>
          <cell r="E136" t="str">
            <v>POF726</v>
          </cell>
          <cell r="F136" t="str">
            <v>POE881</v>
          </cell>
          <cell r="G136" t="str">
            <v>POG475</v>
          </cell>
          <cell r="H136" t="str">
            <v>POE882</v>
          </cell>
          <cell r="I136" t="str">
            <v>Motorola Moto G7 Power - Černý</v>
          </cell>
        </row>
        <row r="137">
          <cell r="A137">
            <v>301100</v>
          </cell>
          <cell r="B137" t="str">
            <v>POE830</v>
          </cell>
          <cell r="C137" t="str">
            <v>POG344</v>
          </cell>
          <cell r="D137" t="str">
            <v>POE832</v>
          </cell>
          <cell r="E137" t="str">
            <v>POF598</v>
          </cell>
          <cell r="F137" t="str">
            <v>POE833</v>
          </cell>
          <cell r="H137" t="str">
            <v>POE834</v>
          </cell>
          <cell r="I137" t="str">
            <v>Honor 10 Lite 64 GB - Černý</v>
          </cell>
        </row>
        <row r="138">
          <cell r="A138">
            <v>301101</v>
          </cell>
          <cell r="B138" t="str">
            <v>POE835</v>
          </cell>
          <cell r="C138" t="str">
            <v>POG345</v>
          </cell>
          <cell r="D138" t="str">
            <v>POE837</v>
          </cell>
          <cell r="E138" t="str">
            <v>POF599</v>
          </cell>
          <cell r="F138" t="str">
            <v>POE838</v>
          </cell>
          <cell r="H138" t="str">
            <v>POE839</v>
          </cell>
          <cell r="I138" t="str">
            <v>Honor 10 Lite 64 GB - Stříbrnomodrý</v>
          </cell>
        </row>
        <row r="139">
          <cell r="A139">
            <v>400700</v>
          </cell>
          <cell r="B139" t="str">
            <v>PO3036</v>
          </cell>
          <cell r="D139" t="str">
            <v>POA210</v>
          </cell>
          <cell r="F139" t="str">
            <v>POA211</v>
          </cell>
          <cell r="H139" t="str">
            <v>POA768</v>
          </cell>
          <cell r="I139" t="str">
            <v>LG G4c (H525n) - tmavošedý</v>
          </cell>
        </row>
        <row r="140">
          <cell r="A140">
            <v>400750</v>
          </cell>
          <cell r="B140" t="str">
            <v>PO6929</v>
          </cell>
          <cell r="D140" t="str">
            <v>POA199</v>
          </cell>
          <cell r="F140">
            <v>0</v>
          </cell>
          <cell r="H140" t="str">
            <v>POA764</v>
          </cell>
          <cell r="I140" t="str">
            <v>LG K8 LTE (K350n) - tmavomodrý</v>
          </cell>
        </row>
        <row r="141">
          <cell r="A141">
            <v>400760</v>
          </cell>
          <cell r="B141" t="str">
            <v>PO6888</v>
          </cell>
          <cell r="D141" t="str">
            <v>POA201</v>
          </cell>
          <cell r="E141" t="str">
            <v>POF718</v>
          </cell>
          <cell r="F141" t="str">
            <v>POA202</v>
          </cell>
          <cell r="H141" t="str">
            <v>POA765</v>
          </cell>
          <cell r="I141" t="str">
            <v>LG K10 LTE (K420n) - bílý</v>
          </cell>
        </row>
        <row r="142">
          <cell r="A142">
            <v>400780</v>
          </cell>
          <cell r="B142" t="str">
            <v>PO7433</v>
          </cell>
          <cell r="D142" t="str">
            <v>POA204</v>
          </cell>
          <cell r="E142" t="str">
            <v>POF719</v>
          </cell>
          <cell r="F142" t="str">
            <v>POA205</v>
          </cell>
          <cell r="H142" t="str">
            <v>POA766</v>
          </cell>
          <cell r="I142" t="str">
            <v>LG X screen (K500n) - černý</v>
          </cell>
        </row>
        <row r="143">
          <cell r="A143">
            <v>400790</v>
          </cell>
          <cell r="B143" t="str">
            <v>PO9956</v>
          </cell>
          <cell r="D143" t="str">
            <v>POA194</v>
          </cell>
          <cell r="F143">
            <v>0</v>
          </cell>
          <cell r="H143" t="str">
            <v>POA762</v>
          </cell>
          <cell r="I143" t="str">
            <v>LG K4 2017 (M160) - titanový</v>
          </cell>
        </row>
        <row r="144">
          <cell r="A144">
            <v>400800</v>
          </cell>
          <cell r="B144" t="str">
            <v>PO9957</v>
          </cell>
          <cell r="D144" t="str">
            <v>POA196</v>
          </cell>
          <cell r="E144" t="str">
            <v>POF717</v>
          </cell>
          <cell r="F144" t="str">
            <v>POA197</v>
          </cell>
          <cell r="H144" t="str">
            <v>POA763</v>
          </cell>
          <cell r="I144" t="str">
            <v>LG K10 2017 (M250n) - černý</v>
          </cell>
        </row>
        <row r="145">
          <cell r="A145">
            <v>400810</v>
          </cell>
          <cell r="B145" t="str">
            <v>POB579</v>
          </cell>
          <cell r="D145" t="str">
            <v>POB581</v>
          </cell>
          <cell r="E145" t="str">
            <v>POF720</v>
          </cell>
          <cell r="F145" t="str">
            <v>POB582</v>
          </cell>
          <cell r="H145" t="str">
            <v>POB583</v>
          </cell>
          <cell r="I145" t="str">
            <v>LG Q6 - platinový</v>
          </cell>
        </row>
        <row r="146">
          <cell r="A146">
            <v>500990</v>
          </cell>
          <cell r="B146" t="str">
            <v>PO1053</v>
          </cell>
          <cell r="D146" t="str">
            <v>POA040</v>
          </cell>
          <cell r="F146" t="str">
            <v>POA041</v>
          </cell>
          <cell r="H146" t="str">
            <v>POA696</v>
          </cell>
          <cell r="I146" t="str">
            <v>iPhone 5S - 16GB - stříbrný - doprodej</v>
          </cell>
        </row>
        <row r="147">
          <cell r="A147">
            <v>501370</v>
          </cell>
          <cell r="B147" t="str">
            <v>PO6136</v>
          </cell>
          <cell r="D147" t="str">
            <v>POA070</v>
          </cell>
          <cell r="F147" t="str">
            <v>POA071</v>
          </cell>
          <cell r="H147" t="str">
            <v>POA709</v>
          </cell>
          <cell r="I147" t="str">
            <v>iPhone 6s 128GB - šedý</v>
          </cell>
        </row>
        <row r="148">
          <cell r="A148">
            <v>501390</v>
          </cell>
          <cell r="B148" t="str">
            <v>PO6145</v>
          </cell>
          <cell r="D148" t="str">
            <v>POA073</v>
          </cell>
          <cell r="F148" t="str">
            <v>POA074</v>
          </cell>
          <cell r="H148" t="str">
            <v>POA710</v>
          </cell>
          <cell r="I148" t="str">
            <v>iPhone 6s Plus 128GB - šedý</v>
          </cell>
        </row>
        <row r="149">
          <cell r="A149">
            <v>501421</v>
          </cell>
          <cell r="B149" t="str">
            <v>PO6937</v>
          </cell>
          <cell r="D149" t="str">
            <v>POA046</v>
          </cell>
          <cell r="F149" t="str">
            <v>POA047</v>
          </cell>
          <cell r="H149" t="str">
            <v>POA698</v>
          </cell>
          <cell r="I149" t="str">
            <v>iPhone SE 16GB - zlatý - doprodej</v>
          </cell>
        </row>
        <row r="150">
          <cell r="A150">
            <v>501460</v>
          </cell>
          <cell r="B150" t="str">
            <v>PO8742</v>
          </cell>
          <cell r="C150" t="str">
            <v>POG307</v>
          </cell>
          <cell r="D150" t="str">
            <v>POA076</v>
          </cell>
          <cell r="E150" t="str">
            <v>POF680</v>
          </cell>
          <cell r="F150" t="str">
            <v>POA077</v>
          </cell>
          <cell r="G150" t="str">
            <v>POG430</v>
          </cell>
          <cell r="H150" t="str">
            <v>POA711</v>
          </cell>
          <cell r="I150" t="str">
            <v>iPhone 7 32GB - černý</v>
          </cell>
        </row>
        <row r="151">
          <cell r="A151">
            <v>501461</v>
          </cell>
          <cell r="B151" t="str">
            <v>PO8744</v>
          </cell>
          <cell r="D151" t="str">
            <v>POA079</v>
          </cell>
          <cell r="F151" t="str">
            <v>POA080</v>
          </cell>
          <cell r="H151" t="str">
            <v>POA712</v>
          </cell>
          <cell r="I151" t="str">
            <v>iPhone 7 32GB - růžově zlatý</v>
          </cell>
        </row>
        <row r="152">
          <cell r="A152">
            <v>501462</v>
          </cell>
          <cell r="B152" t="str">
            <v>PO8746</v>
          </cell>
          <cell r="D152" t="str">
            <v>POA082</v>
          </cell>
          <cell r="F152" t="str">
            <v>POA083</v>
          </cell>
          <cell r="H152" t="str">
            <v>POA713</v>
          </cell>
          <cell r="I152" t="str">
            <v>iPhone 7 32GB - stříbrný</v>
          </cell>
        </row>
        <row r="153">
          <cell r="A153">
            <v>501470</v>
          </cell>
          <cell r="B153" t="str">
            <v>PO8748</v>
          </cell>
          <cell r="D153" t="str">
            <v>POA085</v>
          </cell>
          <cell r="F153" t="str">
            <v>POA086</v>
          </cell>
          <cell r="H153" t="str">
            <v>POA714</v>
          </cell>
          <cell r="I153" t="str">
            <v>iPhone 7 128GB - stříbrný</v>
          </cell>
        </row>
        <row r="154">
          <cell r="A154">
            <v>501471</v>
          </cell>
          <cell r="B154" t="str">
            <v>PO8750</v>
          </cell>
          <cell r="D154" t="str">
            <v>POA088</v>
          </cell>
          <cell r="F154" t="str">
            <v>POA089</v>
          </cell>
          <cell r="H154" t="str">
            <v>POA715</v>
          </cell>
          <cell r="I154" t="str">
            <v>iPhone 7 128GB - temně černý</v>
          </cell>
        </row>
        <row r="155">
          <cell r="A155">
            <v>501472</v>
          </cell>
          <cell r="B155" t="str">
            <v>PO8752</v>
          </cell>
          <cell r="D155" t="str">
            <v>POA091</v>
          </cell>
          <cell r="F155" t="str">
            <v>POA092</v>
          </cell>
          <cell r="H155" t="str">
            <v>POA716</v>
          </cell>
          <cell r="I155" t="str">
            <v>iPhone 7 128GB - zlatý</v>
          </cell>
        </row>
        <row r="156">
          <cell r="A156">
            <v>501473</v>
          </cell>
          <cell r="B156" t="str">
            <v>POA433</v>
          </cell>
          <cell r="D156" t="str">
            <v>POA435</v>
          </cell>
          <cell r="F156" t="str">
            <v>POA436</v>
          </cell>
          <cell r="H156" t="str">
            <v>POA717</v>
          </cell>
          <cell r="I156" t="str">
            <v>iPhone 7 128GB - červený</v>
          </cell>
        </row>
        <row r="157">
          <cell r="A157">
            <v>501474</v>
          </cell>
          <cell r="B157" t="str">
            <v>POE618</v>
          </cell>
          <cell r="C157" t="str">
            <v>POG308</v>
          </cell>
          <cell r="D157" t="str">
            <v>POE620</v>
          </cell>
          <cell r="E157" t="str">
            <v>POF681</v>
          </cell>
          <cell r="F157" t="str">
            <v>POE621</v>
          </cell>
          <cell r="G157" t="str">
            <v>POG431</v>
          </cell>
          <cell r="H157" t="str">
            <v>POE622</v>
          </cell>
          <cell r="I157" t="str">
            <v>iPhone 7  128GB - Černý</v>
          </cell>
        </row>
        <row r="158">
          <cell r="A158">
            <v>501480</v>
          </cell>
          <cell r="B158" t="str">
            <v>PO8754</v>
          </cell>
          <cell r="C158" t="str">
            <v>POG309</v>
          </cell>
          <cell r="D158" t="str">
            <v>POA094</v>
          </cell>
          <cell r="E158" t="str">
            <v>POF682</v>
          </cell>
          <cell r="F158" t="str">
            <v>POA095</v>
          </cell>
          <cell r="G158" t="str">
            <v>POG432</v>
          </cell>
          <cell r="H158" t="str">
            <v>POA718</v>
          </cell>
          <cell r="I158" t="str">
            <v>iPhone 7 256GB - temně černý</v>
          </cell>
        </row>
        <row r="159">
          <cell r="A159">
            <v>501490</v>
          </cell>
          <cell r="B159" t="str">
            <v>PO8756</v>
          </cell>
          <cell r="D159" t="str">
            <v>POA097</v>
          </cell>
          <cell r="F159" t="str">
            <v>POA098</v>
          </cell>
          <cell r="H159" t="str">
            <v>POA719</v>
          </cell>
          <cell r="I159" t="str">
            <v>iPhone 7 Plus 128G - černý</v>
          </cell>
        </row>
        <row r="160">
          <cell r="A160">
            <v>501500</v>
          </cell>
          <cell r="B160" t="str">
            <v>PO8758</v>
          </cell>
          <cell r="C160" t="str">
            <v>POG306</v>
          </cell>
          <cell r="D160" t="str">
            <v>POA067</v>
          </cell>
          <cell r="E160" t="str">
            <v>POF679</v>
          </cell>
          <cell r="F160" t="str">
            <v>POA068</v>
          </cell>
          <cell r="G160" t="str">
            <v>POG429</v>
          </cell>
          <cell r="H160" t="str">
            <v>POA708</v>
          </cell>
          <cell r="I160" t="str">
            <v>iPhone 6s 32GB - šedý</v>
          </cell>
        </row>
        <row r="161">
          <cell r="A161">
            <v>501510</v>
          </cell>
          <cell r="B161" t="str">
            <v>PO9003</v>
          </cell>
          <cell r="D161" t="str">
            <v>POA100</v>
          </cell>
          <cell r="F161" t="str">
            <v>POA101</v>
          </cell>
          <cell r="H161" t="str">
            <v>POA720</v>
          </cell>
          <cell r="I161" t="str">
            <v>iPhone 7 Plus 256G - temně černý</v>
          </cell>
        </row>
        <row r="162">
          <cell r="A162">
            <v>501550</v>
          </cell>
          <cell r="B162" t="str">
            <v>POA487</v>
          </cell>
          <cell r="D162" t="str">
            <v>POA489</v>
          </cell>
          <cell r="F162" t="str">
            <v>POA490</v>
          </cell>
          <cell r="H162" t="str">
            <v>POA701</v>
          </cell>
          <cell r="I162" t="str">
            <v>iPhone SE 32GB - šedý</v>
          </cell>
        </row>
        <row r="163">
          <cell r="A163">
            <v>501551</v>
          </cell>
          <cell r="B163" t="str">
            <v>POA491</v>
          </cell>
          <cell r="D163" t="str">
            <v>POA493</v>
          </cell>
          <cell r="F163" t="str">
            <v>POA494</v>
          </cell>
          <cell r="H163" t="str">
            <v>POA702</v>
          </cell>
          <cell r="I163" t="str">
            <v>iPhone SE 32GB - zlatý</v>
          </cell>
        </row>
        <row r="164">
          <cell r="A164">
            <v>501552</v>
          </cell>
          <cell r="B164" t="str">
            <v>POA495</v>
          </cell>
          <cell r="D164" t="str">
            <v>POA497</v>
          </cell>
          <cell r="F164" t="str">
            <v>POA498</v>
          </cell>
          <cell r="H164" t="str">
            <v>POA703</v>
          </cell>
          <cell r="I164" t="str">
            <v>iPhone SE 32GB - růžově zlatý</v>
          </cell>
        </row>
        <row r="165">
          <cell r="A165">
            <v>501560</v>
          </cell>
          <cell r="B165" t="str">
            <v>POA499</v>
          </cell>
          <cell r="D165" t="str">
            <v>POA501</v>
          </cell>
          <cell r="F165" t="str">
            <v>POA502</v>
          </cell>
          <cell r="H165" t="str">
            <v>POA704</v>
          </cell>
          <cell r="I165" t="str">
            <v>iPhone SE 128GB - šedý</v>
          </cell>
        </row>
        <row r="166">
          <cell r="A166">
            <v>501561</v>
          </cell>
          <cell r="B166" t="str">
            <v>POA503</v>
          </cell>
          <cell r="D166" t="str">
            <v>POA505</v>
          </cell>
          <cell r="F166" t="str">
            <v>POA506</v>
          </cell>
          <cell r="H166" t="str">
            <v>POA705</v>
          </cell>
          <cell r="I166" t="str">
            <v>iPhone SE 128GB - zlatý</v>
          </cell>
        </row>
        <row r="167">
          <cell r="A167">
            <v>501600</v>
          </cell>
          <cell r="B167" t="str">
            <v>POB773</v>
          </cell>
          <cell r="C167" t="str">
            <v>POG310</v>
          </cell>
          <cell r="D167" t="str">
            <v>POB775</v>
          </cell>
          <cell r="E167" t="str">
            <v>POF683</v>
          </cell>
          <cell r="F167" t="str">
            <v>POB776</v>
          </cell>
          <cell r="G167" t="str">
            <v>POG433</v>
          </cell>
          <cell r="H167" t="str">
            <v>POB777</v>
          </cell>
          <cell r="I167" t="str">
            <v xml:space="preserve">Apple iPhone 8 64GB - šedý </v>
          </cell>
        </row>
        <row r="168">
          <cell r="A168">
            <v>501601</v>
          </cell>
          <cell r="B168" t="str">
            <v>POB778</v>
          </cell>
          <cell r="C168" t="str">
            <v>POG311</v>
          </cell>
          <cell r="D168" t="str">
            <v>POB780</v>
          </cell>
          <cell r="E168" t="str">
            <v>POF684</v>
          </cell>
          <cell r="F168" t="str">
            <v>POB781</v>
          </cell>
          <cell r="G168" t="str">
            <v>POG434</v>
          </cell>
          <cell r="H168" t="str">
            <v>POB782</v>
          </cell>
          <cell r="I168" t="str">
            <v xml:space="preserve">Apple iPhone 8 64GB - stříbrný </v>
          </cell>
        </row>
        <row r="169">
          <cell r="A169">
            <v>501602</v>
          </cell>
          <cell r="B169" t="str">
            <v>POB783</v>
          </cell>
          <cell r="D169" t="str">
            <v>POB785</v>
          </cell>
          <cell r="F169" t="str">
            <v>POB786</v>
          </cell>
          <cell r="H169" t="str">
            <v>POB787</v>
          </cell>
          <cell r="I169" t="str">
            <v xml:space="preserve">Apple iPhone 8 64GB - zlatý </v>
          </cell>
        </row>
        <row r="170">
          <cell r="A170">
            <v>501610</v>
          </cell>
          <cell r="B170" t="str">
            <v>POB788</v>
          </cell>
          <cell r="C170" t="str">
            <v>POG312</v>
          </cell>
          <cell r="D170" t="str">
            <v>POB790</v>
          </cell>
          <cell r="E170" t="str">
            <v>POF685</v>
          </cell>
          <cell r="F170" t="str">
            <v>POB791</v>
          </cell>
          <cell r="G170" t="str">
            <v>POG435</v>
          </cell>
          <cell r="H170" t="str">
            <v>POB792</v>
          </cell>
          <cell r="I170" t="str">
            <v xml:space="preserve">Apple iPhone 8 256GB - šedý </v>
          </cell>
        </row>
        <row r="171">
          <cell r="A171">
            <v>501611</v>
          </cell>
          <cell r="B171" t="str">
            <v>POB793</v>
          </cell>
          <cell r="C171" t="str">
            <v>POG313</v>
          </cell>
          <cell r="D171" t="str">
            <v>POB795</v>
          </cell>
          <cell r="E171" t="str">
            <v>POF686</v>
          </cell>
          <cell r="F171" t="str">
            <v>POB796</v>
          </cell>
          <cell r="G171" t="str">
            <v>POG436</v>
          </cell>
          <cell r="H171" t="str">
            <v>POB797</v>
          </cell>
          <cell r="I171" t="str">
            <v xml:space="preserve">Apple iPhone 8 256GB - stříbrný </v>
          </cell>
        </row>
        <row r="172">
          <cell r="A172">
            <v>501620</v>
          </cell>
          <cell r="B172" t="str">
            <v>POB798</v>
          </cell>
          <cell r="D172" t="str">
            <v>POB800</v>
          </cell>
          <cell r="F172" t="str">
            <v>POB801</v>
          </cell>
          <cell r="H172" t="str">
            <v>POB802</v>
          </cell>
          <cell r="I172" t="str">
            <v xml:space="preserve">Apple iPhone 8 Plus 64GB - šedý </v>
          </cell>
        </row>
        <row r="173">
          <cell r="A173">
            <v>501621</v>
          </cell>
          <cell r="B173" t="str">
            <v>POB803</v>
          </cell>
          <cell r="D173" t="str">
            <v>POB805</v>
          </cell>
          <cell r="F173" t="str">
            <v>POB806</v>
          </cell>
          <cell r="H173" t="str">
            <v>POB807</v>
          </cell>
          <cell r="I173" t="str">
            <v xml:space="preserve">Apple iPhone 8 Plus 64GB - zlatý </v>
          </cell>
        </row>
        <row r="174">
          <cell r="A174">
            <v>501640</v>
          </cell>
          <cell r="B174" t="str">
            <v>POC061</v>
          </cell>
          <cell r="D174" t="str">
            <v>POC063</v>
          </cell>
          <cell r="F174" t="str">
            <v>POC064</v>
          </cell>
          <cell r="H174">
            <v>0</v>
          </cell>
          <cell r="I174" t="str">
            <v>Apple iPhone 6 32GB - šedý</v>
          </cell>
        </row>
        <row r="175">
          <cell r="A175">
            <v>501650</v>
          </cell>
          <cell r="B175" t="str">
            <v>POB893</v>
          </cell>
          <cell r="C175" t="str">
            <v>POG314</v>
          </cell>
          <cell r="D175" t="str">
            <v>POB895</v>
          </cell>
          <cell r="E175" t="str">
            <v>POF687</v>
          </cell>
          <cell r="F175" t="str">
            <v>POB896</v>
          </cell>
          <cell r="G175" t="str">
            <v>POG437</v>
          </cell>
          <cell r="H175" t="str">
            <v>POB897</v>
          </cell>
          <cell r="I175" t="str">
            <v>Apple iPhone X 64GB - šedý</v>
          </cell>
        </row>
        <row r="176">
          <cell r="A176">
            <v>501651</v>
          </cell>
          <cell r="B176" t="str">
            <v>POB898</v>
          </cell>
          <cell r="D176" t="str">
            <v>POB900</v>
          </cell>
          <cell r="E176" t="str">
            <v>POF688</v>
          </cell>
          <cell r="F176" t="str">
            <v>POB901</v>
          </cell>
          <cell r="H176" t="str">
            <v>POB902</v>
          </cell>
          <cell r="I176" t="str">
            <v xml:space="preserve">Apple iPhone X 64GB - stříbrný </v>
          </cell>
        </row>
        <row r="177">
          <cell r="A177">
            <v>501660</v>
          </cell>
          <cell r="B177" t="str">
            <v>POB903</v>
          </cell>
          <cell r="C177" t="str">
            <v>POG315</v>
          </cell>
          <cell r="D177" t="str">
            <v>POB905</v>
          </cell>
          <cell r="E177" t="str">
            <v>POF689</v>
          </cell>
          <cell r="F177" t="str">
            <v>POB906</v>
          </cell>
          <cell r="G177" t="str">
            <v>POG438</v>
          </cell>
          <cell r="H177" t="str">
            <v>POB907</v>
          </cell>
          <cell r="I177" t="str">
            <v xml:space="preserve">Apple iPhone X 256GB - šedý </v>
          </cell>
        </row>
        <row r="178">
          <cell r="A178">
            <v>501661</v>
          </cell>
          <cell r="B178" t="str">
            <v>POC115</v>
          </cell>
          <cell r="C178" t="str">
            <v>POG316</v>
          </cell>
          <cell r="D178" t="str">
            <v>POC117</v>
          </cell>
          <cell r="E178" t="str">
            <v>POF690</v>
          </cell>
          <cell r="F178" t="str">
            <v>POC118</v>
          </cell>
          <cell r="G178" t="str">
            <v>POG439</v>
          </cell>
          <cell r="H178" t="str">
            <v>POC119</v>
          </cell>
          <cell r="I178" t="str">
            <v>Apple iPhone X 256GB - stříbrný</v>
          </cell>
        </row>
        <row r="179">
          <cell r="A179">
            <v>501680</v>
          </cell>
          <cell r="B179" t="str">
            <v>POE283</v>
          </cell>
          <cell r="C179" t="str">
            <v>POG317</v>
          </cell>
          <cell r="D179" t="str">
            <v>POE285</v>
          </cell>
          <cell r="E179" t="str">
            <v>POF691</v>
          </cell>
          <cell r="F179" t="str">
            <v>POE286</v>
          </cell>
          <cell r="G179" t="str">
            <v>POG440</v>
          </cell>
          <cell r="H179" t="str">
            <v>POE287</v>
          </cell>
          <cell r="I179" t="str">
            <v>Apple iPhone XS 64GB - Šedý</v>
          </cell>
        </row>
        <row r="180">
          <cell r="A180">
            <v>501681</v>
          </cell>
          <cell r="B180" t="str">
            <v>POE288</v>
          </cell>
          <cell r="C180" t="str">
            <v>POG318</v>
          </cell>
          <cell r="D180" t="str">
            <v>POE290</v>
          </cell>
          <cell r="E180" t="str">
            <v>POF692</v>
          </cell>
          <cell r="F180" t="str">
            <v>POE291</v>
          </cell>
          <cell r="G180" t="str">
            <v>POG441</v>
          </cell>
          <cell r="H180" t="str">
            <v>POE292</v>
          </cell>
          <cell r="I180" t="str">
            <v>Apple iPhone XS 64GB - Stříbrný</v>
          </cell>
        </row>
        <row r="181">
          <cell r="A181">
            <v>501682</v>
          </cell>
          <cell r="B181" t="str">
            <v>POE293</v>
          </cell>
          <cell r="C181" t="str">
            <v>POG319</v>
          </cell>
          <cell r="D181" t="str">
            <v>POE295</v>
          </cell>
          <cell r="E181" t="str">
            <v>POF693</v>
          </cell>
          <cell r="F181" t="str">
            <v>POE296</v>
          </cell>
          <cell r="G181" t="str">
            <v>POG442</v>
          </cell>
          <cell r="H181" t="str">
            <v>POE297</v>
          </cell>
          <cell r="I181" t="str">
            <v>Apple iPhone XS 64GB - Zlatý</v>
          </cell>
        </row>
        <row r="182">
          <cell r="A182">
            <v>501690</v>
          </cell>
          <cell r="B182" t="str">
            <v>POE298</v>
          </cell>
          <cell r="C182" t="str">
            <v>POG320</v>
          </cell>
          <cell r="D182" t="str">
            <v>POE300</v>
          </cell>
          <cell r="E182" t="str">
            <v>POF694</v>
          </cell>
          <cell r="F182" t="str">
            <v>POE301</v>
          </cell>
          <cell r="G182" t="str">
            <v>POG443</v>
          </cell>
          <cell r="H182" t="str">
            <v>POE302</v>
          </cell>
          <cell r="I182" t="str">
            <v>Apple iPhone XS 256GB - Šedý</v>
          </cell>
        </row>
        <row r="183">
          <cell r="A183">
            <v>501691</v>
          </cell>
          <cell r="B183" t="str">
            <v>POE303</v>
          </cell>
          <cell r="C183" t="str">
            <v>POG321</v>
          </cell>
          <cell r="D183" t="str">
            <v>POE305</v>
          </cell>
          <cell r="E183" t="str">
            <v>POF695</v>
          </cell>
          <cell r="F183" t="str">
            <v>POE306</v>
          </cell>
          <cell r="G183" t="str">
            <v>POG444</v>
          </cell>
          <cell r="H183" t="str">
            <v>POE307</v>
          </cell>
          <cell r="I183" t="str">
            <v>Apple iPhone XS 256GB - Stříbrný</v>
          </cell>
        </row>
        <row r="184">
          <cell r="A184">
            <v>501700</v>
          </cell>
          <cell r="B184" t="str">
            <v>POE308</v>
          </cell>
          <cell r="D184" t="str">
            <v>POE310</v>
          </cell>
          <cell r="E184" t="str">
            <v>POF696</v>
          </cell>
          <cell r="F184" t="str">
            <v>POE311</v>
          </cell>
          <cell r="H184" t="str">
            <v>POE312</v>
          </cell>
          <cell r="I184" t="str">
            <v>Apple iPhone XS 512GB - Šedý</v>
          </cell>
        </row>
        <row r="185">
          <cell r="A185">
            <v>501710</v>
          </cell>
          <cell r="B185" t="str">
            <v>POE313</v>
          </cell>
          <cell r="C185" t="str">
            <v>POG322</v>
          </cell>
          <cell r="D185" t="str">
            <v>POE315</v>
          </cell>
          <cell r="E185" t="str">
            <v>POF697</v>
          </cell>
          <cell r="F185" t="str">
            <v>POE316</v>
          </cell>
          <cell r="G185" t="str">
            <v>POG445</v>
          </cell>
          <cell r="H185" t="str">
            <v>POE317</v>
          </cell>
          <cell r="I185" t="str">
            <v>Apple iPhone XS Max 64GB - Stříbrný</v>
          </cell>
        </row>
        <row r="186">
          <cell r="A186">
            <v>501720</v>
          </cell>
          <cell r="B186" t="str">
            <v>POE318</v>
          </cell>
          <cell r="C186" t="str">
            <v>POG323</v>
          </cell>
          <cell r="D186" t="str">
            <v>POE320</v>
          </cell>
          <cell r="E186" t="str">
            <v>POF698</v>
          </cell>
          <cell r="F186" t="str">
            <v>POE321</v>
          </cell>
          <cell r="G186" t="str">
            <v>POG446</v>
          </cell>
          <cell r="H186" t="str">
            <v>POE322</v>
          </cell>
          <cell r="I186" t="str">
            <v>Apple iPhone XS Max 256GB - Šedý</v>
          </cell>
        </row>
        <row r="187">
          <cell r="A187">
            <v>501721</v>
          </cell>
          <cell r="B187" t="str">
            <v>POE323</v>
          </cell>
          <cell r="D187" t="str">
            <v>POE325</v>
          </cell>
          <cell r="E187" t="str">
            <v>POF699</v>
          </cell>
          <cell r="F187" t="str">
            <v>POE326</v>
          </cell>
          <cell r="H187" t="str">
            <v>POE327</v>
          </cell>
          <cell r="I187" t="str">
            <v>Apple iPhone XS Max 256GB - Zlatý</v>
          </cell>
        </row>
        <row r="188">
          <cell r="A188">
            <v>501730</v>
          </cell>
          <cell r="B188" t="str">
            <v>POE328</v>
          </cell>
          <cell r="C188" t="str">
            <v>POG324</v>
          </cell>
          <cell r="D188" t="str">
            <v>POE330</v>
          </cell>
          <cell r="E188" t="str">
            <v>POF700</v>
          </cell>
          <cell r="F188" t="str">
            <v>POE331</v>
          </cell>
          <cell r="G188" t="str">
            <v>POG447</v>
          </cell>
          <cell r="H188" t="str">
            <v>POE332</v>
          </cell>
          <cell r="I188" t="str">
            <v>Apple iPhone XS Max 512GB - Šedý</v>
          </cell>
        </row>
        <row r="189">
          <cell r="A189">
            <v>501740</v>
          </cell>
          <cell r="B189" t="str">
            <v>POE555</v>
          </cell>
          <cell r="C189" t="str">
            <v>POG325</v>
          </cell>
          <cell r="D189" t="str">
            <v>POE557</v>
          </cell>
          <cell r="E189" t="str">
            <v>POF701</v>
          </cell>
          <cell r="F189" t="str">
            <v>POE558</v>
          </cell>
          <cell r="G189" t="str">
            <v>POG448</v>
          </cell>
          <cell r="H189" t="str">
            <v>POE559</v>
          </cell>
          <cell r="I189" t="str">
            <v>Apple iPhone XR 64GB - Černý</v>
          </cell>
        </row>
        <row r="190">
          <cell r="A190">
            <v>501741</v>
          </cell>
          <cell r="B190" t="str">
            <v>POE560</v>
          </cell>
          <cell r="C190" t="str">
            <v>POG326</v>
          </cell>
          <cell r="D190" t="str">
            <v>POE562</v>
          </cell>
          <cell r="E190" t="str">
            <v>POF702</v>
          </cell>
          <cell r="F190" t="str">
            <v>POE563</v>
          </cell>
          <cell r="G190" t="str">
            <v>POG449</v>
          </cell>
          <cell r="H190" t="str">
            <v>POE564</v>
          </cell>
          <cell r="I190" t="str">
            <v>Apple iPhone XR 64GB - Červený</v>
          </cell>
        </row>
        <row r="191">
          <cell r="A191">
            <v>501742</v>
          </cell>
          <cell r="B191" t="str">
            <v>POE565</v>
          </cell>
          <cell r="D191" t="str">
            <v>POE567</v>
          </cell>
          <cell r="E191" t="str">
            <v>POF703</v>
          </cell>
          <cell r="F191" t="str">
            <v>POE568</v>
          </cell>
          <cell r="H191" t="str">
            <v>POE569</v>
          </cell>
          <cell r="I191" t="str">
            <v>Apple iPhone XR 64GB - Modrý</v>
          </cell>
        </row>
        <row r="192">
          <cell r="A192">
            <v>501750</v>
          </cell>
          <cell r="B192" t="str">
            <v>POE570</v>
          </cell>
          <cell r="C192" t="str">
            <v>POG327</v>
          </cell>
          <cell r="D192" t="str">
            <v>POE572</v>
          </cell>
          <cell r="E192" t="str">
            <v>POF704</v>
          </cell>
          <cell r="F192" t="str">
            <v>POE573</v>
          </cell>
          <cell r="G192" t="str">
            <v>POG450</v>
          </cell>
          <cell r="H192" t="str">
            <v>POE574</v>
          </cell>
          <cell r="I192" t="str">
            <v>Apple iPhone XR 128GB - Bílý</v>
          </cell>
        </row>
        <row r="193">
          <cell r="A193">
            <v>501751</v>
          </cell>
          <cell r="B193" t="str">
            <v>POE575</v>
          </cell>
          <cell r="C193" t="str">
            <v>POG328</v>
          </cell>
          <cell r="D193" t="str">
            <v>POE577</v>
          </cell>
          <cell r="E193" t="str">
            <v>POF705</v>
          </cell>
          <cell r="F193" t="str">
            <v>POE578</v>
          </cell>
          <cell r="G193" t="str">
            <v>POG451</v>
          </cell>
          <cell r="H193" t="str">
            <v>POE579</v>
          </cell>
          <cell r="I193" t="str">
            <v>Apple iPhone XR 128GB - Korálově červený</v>
          </cell>
        </row>
        <row r="194">
          <cell r="A194">
            <v>501760</v>
          </cell>
          <cell r="B194" t="str">
            <v>POE580</v>
          </cell>
          <cell r="C194" t="str">
            <v>POG329</v>
          </cell>
          <cell r="D194" t="str">
            <v>POE582</v>
          </cell>
          <cell r="E194" t="str">
            <v>POF706</v>
          </cell>
          <cell r="F194" t="str">
            <v>POE583</v>
          </cell>
          <cell r="G194" t="str">
            <v>POG452</v>
          </cell>
          <cell r="H194" t="str">
            <v>POE584</v>
          </cell>
          <cell r="I194" t="str">
            <v>Apple iPhone XR 256GB - Černý</v>
          </cell>
        </row>
        <row r="195">
          <cell r="A195">
            <v>510120</v>
          </cell>
          <cell r="B195" t="str">
            <v>POA621</v>
          </cell>
          <cell r="C195" t="str">
            <v>POG348</v>
          </cell>
          <cell r="D195" t="str">
            <v>POA623</v>
          </cell>
          <cell r="E195" t="str">
            <v>POF714</v>
          </cell>
          <cell r="F195" t="str">
            <v>POA624</v>
          </cell>
          <cell r="H195" t="str">
            <v>POA738</v>
          </cell>
          <cell r="I195" t="str">
            <v xml:space="preserve">HTC Desire 650 - modrý </v>
          </cell>
        </row>
        <row r="196">
          <cell r="A196">
            <v>510130</v>
          </cell>
          <cell r="B196" t="str">
            <v>POB908</v>
          </cell>
          <cell r="C196" t="str">
            <v>POG349</v>
          </cell>
          <cell r="D196" t="str">
            <v>POB910</v>
          </cell>
          <cell r="E196" t="str">
            <v>POF715</v>
          </cell>
          <cell r="F196" t="str">
            <v>POB911</v>
          </cell>
          <cell r="G196" t="str">
            <v>POG460</v>
          </cell>
          <cell r="H196" t="str">
            <v>POB912</v>
          </cell>
          <cell r="I196" t="str">
            <v xml:space="preserve">HTC U11 Life - černý </v>
          </cell>
        </row>
        <row r="197">
          <cell r="A197">
            <v>810060</v>
          </cell>
          <cell r="B197" t="str">
            <v>POD882</v>
          </cell>
          <cell r="D197" t="str">
            <v>POD884</v>
          </cell>
          <cell r="F197" t="str">
            <v>POD885</v>
          </cell>
          <cell r="I197" t="str">
            <v>Zařízení pro Chytré auto s WiFi 2</v>
          </cell>
        </row>
        <row r="198">
          <cell r="A198">
            <v>800020</v>
          </cell>
          <cell r="B198" t="str">
            <v>POE996</v>
          </cell>
          <cell r="D198" t="str">
            <v>POE997</v>
          </cell>
          <cell r="E198" t="str">
            <v>POE998</v>
          </cell>
          <cell r="F198" t="str">
            <v>POE999</v>
          </cell>
          <cell r="I198" t="str">
            <v>PS4 PRO 1TB+1 hra+PS Plus 90 dní - Černý</v>
          </cell>
        </row>
        <row r="199">
          <cell r="A199">
            <v>301110</v>
          </cell>
          <cell r="B199" t="str">
            <v>POF199</v>
          </cell>
          <cell r="C199" t="str">
            <v>POG342</v>
          </cell>
          <cell r="D199" t="str">
            <v>POF200</v>
          </cell>
          <cell r="E199" t="str">
            <v>POF201</v>
          </cell>
          <cell r="H199" t="str">
            <v>POF203</v>
          </cell>
          <cell r="I199" t="str">
            <v>Honor 8A - Zlatý</v>
          </cell>
        </row>
        <row r="200">
          <cell r="A200">
            <v>301111</v>
          </cell>
          <cell r="B200" t="str">
            <v>POF204</v>
          </cell>
          <cell r="C200" t="str">
            <v>POG343</v>
          </cell>
          <cell r="D200" t="str">
            <v>POF205</v>
          </cell>
          <cell r="E200" t="str">
            <v>POF206</v>
          </cell>
          <cell r="H200" t="str">
            <v>POF208</v>
          </cell>
          <cell r="I200" t="str">
            <v>Honor 8A - Černý</v>
          </cell>
        </row>
        <row r="201">
          <cell r="A201">
            <v>72770</v>
          </cell>
          <cell r="B201" t="str">
            <v>POF209</v>
          </cell>
          <cell r="C201" t="str">
            <v>POG370</v>
          </cell>
          <cell r="D201" t="str">
            <v>POF210</v>
          </cell>
          <cell r="E201" t="str">
            <v>POF211</v>
          </cell>
          <cell r="F201" t="str">
            <v>POF212</v>
          </cell>
          <cell r="G201" t="str">
            <v>POG471</v>
          </cell>
          <cell r="H201" t="str">
            <v>POF213</v>
          </cell>
          <cell r="I201" t="str">
            <v>Huawei P30 Pro - Zelenomodrý</v>
          </cell>
        </row>
        <row r="202">
          <cell r="A202">
            <v>72771</v>
          </cell>
          <cell r="B202" t="str">
            <v>POF214</v>
          </cell>
          <cell r="C202" t="str">
            <v>POG371</v>
          </cell>
          <cell r="D202" t="str">
            <v>POF215</v>
          </cell>
          <cell r="E202" t="str">
            <v>POF216</v>
          </cell>
          <cell r="F202" t="str">
            <v>POF217</v>
          </cell>
          <cell r="G202" t="str">
            <v>POG472</v>
          </cell>
          <cell r="H202" t="str">
            <v>POF218</v>
          </cell>
          <cell r="I202" t="str">
            <v>Huawei P30 Pro - Černý</v>
          </cell>
        </row>
        <row r="203">
          <cell r="A203">
            <v>72760</v>
          </cell>
          <cell r="B203" t="str">
            <v>POF219</v>
          </cell>
          <cell r="C203" t="str">
            <v>POG368</v>
          </cell>
          <cell r="D203" t="str">
            <v>POF220</v>
          </cell>
          <cell r="E203" t="str">
            <v>POF221</v>
          </cell>
          <cell r="F203" t="str">
            <v>POF222</v>
          </cell>
          <cell r="G203" t="str">
            <v>POG469</v>
          </cell>
          <cell r="H203" t="str">
            <v>POF223</v>
          </cell>
          <cell r="I203" t="str">
            <v>Huawei P30 - Perleťový</v>
          </cell>
        </row>
        <row r="204">
          <cell r="A204">
            <v>72761</v>
          </cell>
          <cell r="B204" t="str">
            <v>POF224</v>
          </cell>
          <cell r="C204" t="str">
            <v>POG369</v>
          </cell>
          <cell r="D204" t="str">
            <v>POF225</v>
          </cell>
          <cell r="E204" t="str">
            <v>POF226</v>
          </cell>
          <cell r="F204" t="str">
            <v>POF227</v>
          </cell>
          <cell r="G204" t="str">
            <v>POG470</v>
          </cell>
          <cell r="H204" t="str">
            <v>POF228</v>
          </cell>
          <cell r="I204" t="str">
            <v>Huawei P30 - Černý</v>
          </cell>
        </row>
        <row r="205">
          <cell r="A205">
            <v>101490</v>
          </cell>
          <cell r="B205" t="str">
            <v>POF298</v>
          </cell>
          <cell r="C205" t="str">
            <v>POG379</v>
          </cell>
          <cell r="D205" t="str">
            <v>POF299</v>
          </cell>
          <cell r="E205" t="str">
            <v>POF300</v>
          </cell>
          <cell r="F205" t="str">
            <v>POF301</v>
          </cell>
          <cell r="G205" t="str">
            <v>POG473</v>
          </cell>
          <cell r="H205" t="str">
            <v>POF302</v>
          </cell>
          <cell r="I205" t="str">
            <v>Nokia 9 PureView - Modrý</v>
          </cell>
        </row>
        <row r="206">
          <cell r="A206">
            <v>202330</v>
          </cell>
          <cell r="B206" t="str">
            <v>POF303</v>
          </cell>
          <cell r="C206" t="str">
            <v>POG398</v>
          </cell>
          <cell r="D206" t="str">
            <v>POF304</v>
          </cell>
          <cell r="E206" t="str">
            <v>POF305</v>
          </cell>
          <cell r="F206" t="str">
            <v>POF306</v>
          </cell>
          <cell r="G206" t="str">
            <v>POH082</v>
          </cell>
          <cell r="H206" t="str">
            <v>POF307</v>
          </cell>
          <cell r="I206" t="str">
            <v>Samsung Galaxy A20e (A202F) - Bílý</v>
          </cell>
        </row>
        <row r="207">
          <cell r="A207">
            <v>202331</v>
          </cell>
          <cell r="B207" t="str">
            <v>POF308</v>
          </cell>
          <cell r="C207" t="str">
            <v>POG399</v>
          </cell>
          <cell r="D207" t="str">
            <v>POF309</v>
          </cell>
          <cell r="E207" t="str">
            <v>POF310</v>
          </cell>
          <cell r="F207" t="str">
            <v>POF311</v>
          </cell>
          <cell r="G207" t="str">
            <v>POH083</v>
          </cell>
          <cell r="H207" t="str">
            <v>POF312</v>
          </cell>
          <cell r="I207" t="str">
            <v>Samsung Galaxy A20e (A202F) - Modrý</v>
          </cell>
        </row>
        <row r="208">
          <cell r="A208">
            <v>202340</v>
          </cell>
          <cell r="B208" t="str">
            <v>POF313</v>
          </cell>
          <cell r="C208" t="str">
            <v>POG400</v>
          </cell>
          <cell r="D208" t="str">
            <v>POF314</v>
          </cell>
          <cell r="E208" t="str">
            <v>POF315</v>
          </cell>
          <cell r="F208" t="str">
            <v>POF316</v>
          </cell>
          <cell r="G208" t="str">
            <v>POG484</v>
          </cell>
          <cell r="H208" t="str">
            <v>POF317</v>
          </cell>
          <cell r="I208" t="str">
            <v>Samsung Galaxy A40 (A405FN) - Černý</v>
          </cell>
        </row>
        <row r="209">
          <cell r="A209">
            <v>202341</v>
          </cell>
          <cell r="B209" t="str">
            <v>POF318</v>
          </cell>
          <cell r="C209" t="str">
            <v>POG401</v>
          </cell>
          <cell r="D209" t="str">
            <v>POF319</v>
          </cell>
          <cell r="E209" t="str">
            <v>POF320</v>
          </cell>
          <cell r="F209" t="str">
            <v>POF321</v>
          </cell>
          <cell r="G209" t="str">
            <v>POG485</v>
          </cell>
          <cell r="H209" t="str">
            <v>POF322</v>
          </cell>
          <cell r="I209" t="str">
            <v>Samsung Galaxy A40 (A405FN) - Modrý</v>
          </cell>
        </row>
        <row r="210">
          <cell r="A210">
            <v>202350</v>
          </cell>
          <cell r="B210" t="str">
            <v>POF323</v>
          </cell>
          <cell r="C210" t="str">
            <v>POG402</v>
          </cell>
          <cell r="D210" t="str">
            <v>POF324</v>
          </cell>
          <cell r="E210" t="str">
            <v>POF325</v>
          </cell>
          <cell r="F210" t="str">
            <v>POF326</v>
          </cell>
          <cell r="G210" t="str">
            <v>POG486</v>
          </cell>
          <cell r="H210" t="str">
            <v>POF327</v>
          </cell>
          <cell r="I210" t="str">
            <v>Samsung Galaxy A50 (A505FN) - Modrý</v>
          </cell>
        </row>
        <row r="211">
          <cell r="A211">
            <v>202360</v>
          </cell>
          <cell r="B211" t="str">
            <v>POF328</v>
          </cell>
          <cell r="C211" t="str">
            <v>POG403</v>
          </cell>
          <cell r="D211" t="str">
            <v>POF329</v>
          </cell>
          <cell r="E211" t="str">
            <v>POF330</v>
          </cell>
          <cell r="F211" t="str">
            <v>POF331</v>
          </cell>
          <cell r="G211" t="str">
            <v>POG487</v>
          </cell>
          <cell r="H211" t="str">
            <v>POF332</v>
          </cell>
          <cell r="I211" t="str">
            <v>Samsung Galaxy A70 (A705FN) - Černý</v>
          </cell>
        </row>
        <row r="212">
          <cell r="A212">
            <v>71200</v>
          </cell>
          <cell r="B212" t="str">
            <v>POF333</v>
          </cell>
          <cell r="C212" t="str">
            <v>POG330</v>
          </cell>
          <cell r="D212" t="str">
            <v>POF733</v>
          </cell>
          <cell r="E212" t="str">
            <v>POF734</v>
          </cell>
          <cell r="F212" t="str">
            <v>POF735</v>
          </cell>
          <cell r="G212" t="str">
            <v>POG453</v>
          </cell>
          <cell r="H212" t="str">
            <v>POF334</v>
          </cell>
          <cell r="I212" t="str">
            <v>BlackBerry KEY2 LE - Zlatý</v>
          </cell>
        </row>
        <row r="213">
          <cell r="A213">
            <v>72790</v>
          </cell>
          <cell r="B213" t="str">
            <v>POF414</v>
          </cell>
          <cell r="C213" t="str">
            <v>POG366</v>
          </cell>
          <cell r="D213" t="str">
            <v>POF415</v>
          </cell>
          <cell r="E213" t="str">
            <v>POF416</v>
          </cell>
          <cell r="F213" t="str">
            <v>POF417</v>
          </cell>
          <cell r="G213" t="str">
            <v>POG467</v>
          </cell>
          <cell r="H213" t="str">
            <v>POF418</v>
          </cell>
          <cell r="I213" t="str">
            <v>Huawei P30 lite - Černý</v>
          </cell>
        </row>
        <row r="214">
          <cell r="A214">
            <v>72791</v>
          </cell>
          <cell r="B214" t="str">
            <v>POF419</v>
          </cell>
          <cell r="C214" t="str">
            <v>POG367</v>
          </cell>
          <cell r="D214" t="str">
            <v>POF420</v>
          </cell>
          <cell r="E214" t="str">
            <v>POF421</v>
          </cell>
          <cell r="F214" t="str">
            <v>POF422</v>
          </cell>
          <cell r="G214" t="str">
            <v>POG468</v>
          </cell>
          <cell r="H214" t="str">
            <v>POF423</v>
          </cell>
          <cell r="I214" t="str">
            <v>Huawei P30 lite - Modrý</v>
          </cell>
        </row>
        <row r="215">
          <cell r="A215">
            <v>101500</v>
          </cell>
          <cell r="B215" t="str">
            <v>POF424</v>
          </cell>
          <cell r="C215" t="str">
            <v>POG378</v>
          </cell>
          <cell r="D215" t="str">
            <v>POF425</v>
          </cell>
          <cell r="E215" t="str">
            <v>POF426</v>
          </cell>
          <cell r="F215" t="str">
            <v>POF427</v>
          </cell>
          <cell r="H215" t="str">
            <v>POF428</v>
          </cell>
          <cell r="I215" t="str">
            <v>Nokia 4.2 - Černý</v>
          </cell>
        </row>
        <row r="216">
          <cell r="A216">
            <v>72800</v>
          </cell>
          <cell r="B216" t="str">
            <v>POF586</v>
          </cell>
          <cell r="C216" t="str">
            <v>POG787</v>
          </cell>
          <cell r="D216" t="str">
            <v>POF587</v>
          </cell>
          <cell r="E216" t="str">
            <v>POF588</v>
          </cell>
          <cell r="H216" t="str">
            <v>POF590</v>
          </cell>
          <cell r="I216" t="str">
            <v>Huawei Y5 2019 - Černý</v>
          </cell>
        </row>
        <row r="217">
          <cell r="A217">
            <v>202390</v>
          </cell>
          <cell r="B217" t="str">
            <v>POF591</v>
          </cell>
          <cell r="C217" t="str">
            <v>POG386</v>
          </cell>
          <cell r="D217" t="str">
            <v>POF592</v>
          </cell>
          <cell r="E217" t="str">
            <v>POF593</v>
          </cell>
          <cell r="F217" t="str">
            <v>POF594</v>
          </cell>
          <cell r="G217" t="str">
            <v>POG477</v>
          </cell>
          <cell r="H217" t="str">
            <v>POF595</v>
          </cell>
          <cell r="I217" t="str">
            <v>Samsung Galaxy Xcover 4s (G398F) - Černý</v>
          </cell>
        </row>
        <row r="218">
          <cell r="A218">
            <v>110220</v>
          </cell>
          <cell r="B218" t="str">
            <v>POF638</v>
          </cell>
          <cell r="C218" t="str">
            <v>POG305</v>
          </cell>
          <cell r="D218" t="str">
            <v>POF639</v>
          </cell>
          <cell r="H218" t="str">
            <v>POF642</v>
          </cell>
          <cell r="I218" t="str">
            <v>Alcatel 1x (2019) - Černý</v>
          </cell>
        </row>
        <row r="219">
          <cell r="A219">
            <v>301120</v>
          </cell>
          <cell r="B219" t="str">
            <v>POF643</v>
          </cell>
          <cell r="D219" t="str">
            <v>POF644</v>
          </cell>
          <cell r="E219" t="str">
            <v>POF645</v>
          </cell>
          <cell r="F219" t="str">
            <v>POF646</v>
          </cell>
          <cell r="H219" t="str">
            <v>POF647</v>
          </cell>
          <cell r="I219" t="str">
            <v>Honor 20 - Černý</v>
          </cell>
        </row>
        <row r="220">
          <cell r="A220">
            <v>101510</v>
          </cell>
          <cell r="B220" t="str">
            <v>POF991</v>
          </cell>
          <cell r="C220" t="str">
            <v>POG377</v>
          </cell>
          <cell r="D220" t="str">
            <v>POF992</v>
          </cell>
          <cell r="E220" t="str">
            <v>POG610</v>
          </cell>
          <cell r="H220" t="str">
            <v>POF993</v>
          </cell>
          <cell r="I220" t="str">
            <v>Nokia 2.2 - Černý</v>
          </cell>
        </row>
        <row r="221">
          <cell r="A221">
            <v>202321</v>
          </cell>
          <cell r="B221" t="str">
            <v>POF994</v>
          </cell>
          <cell r="C221" t="str">
            <v>POG415</v>
          </cell>
          <cell r="D221" t="str">
            <v>POF995</v>
          </cell>
          <cell r="E221" t="str">
            <v>POF996</v>
          </cell>
          <cell r="F221" t="str">
            <v>POF997</v>
          </cell>
          <cell r="G221" t="str">
            <v>POG499</v>
          </cell>
          <cell r="H221" t="str">
            <v>POF998</v>
          </cell>
          <cell r="I221" t="str">
            <v>Samsung Galaxy S10+ (G975F) - Modrý</v>
          </cell>
        </row>
        <row r="222">
          <cell r="A222">
            <v>202410</v>
          </cell>
          <cell r="B222" t="str">
            <v>POG292</v>
          </cell>
          <cell r="C222" t="str">
            <v>POG419</v>
          </cell>
          <cell r="D222" t="str">
            <v>POG293</v>
          </cell>
          <cell r="E222" t="str">
            <v>POG294</v>
          </cell>
          <cell r="F222" t="str">
            <v>POG295</v>
          </cell>
          <cell r="G222" t="str">
            <v>POG503</v>
          </cell>
          <cell r="H222" t="str">
            <v>POG296</v>
          </cell>
          <cell r="I222" t="str">
            <v>Samsung Galaxy Note10 (N970F) - Stříbrný</v>
          </cell>
        </row>
        <row r="223">
          <cell r="A223">
            <v>202400</v>
          </cell>
          <cell r="B223" t="str">
            <v>POG297</v>
          </cell>
          <cell r="C223" t="str">
            <v>POG420</v>
          </cell>
          <cell r="D223" t="str">
            <v>POG298</v>
          </cell>
          <cell r="E223" t="str">
            <v>POG299</v>
          </cell>
          <cell r="F223" t="str">
            <v>POG300</v>
          </cell>
          <cell r="G223" t="str">
            <v>POG504</v>
          </cell>
          <cell r="H223" t="str">
            <v>POG301</v>
          </cell>
          <cell r="I223" t="str">
            <v>Samsung Galaxy Note10+ (N975F) - Černý</v>
          </cell>
        </row>
        <row r="224">
          <cell r="A224">
            <v>501810</v>
          </cell>
          <cell r="B224" t="str">
            <v>POG649</v>
          </cell>
          <cell r="C224" t="str">
            <v>POG650</v>
          </cell>
          <cell r="D224" t="str">
            <v>POG651</v>
          </cell>
          <cell r="E224" t="str">
            <v>POG652</v>
          </cell>
          <cell r="F224" t="str">
            <v>POG653</v>
          </cell>
          <cell r="G224" t="str">
            <v>POG654</v>
          </cell>
          <cell r="H224" t="str">
            <v>POG655</v>
          </cell>
          <cell r="I224" t="str">
            <v>Apple iPhone 11 64GB - Černý</v>
          </cell>
        </row>
        <row r="225">
          <cell r="A225">
            <v>501811</v>
          </cell>
          <cell r="B225" t="str">
            <v>POG656</v>
          </cell>
          <cell r="C225" t="str">
            <v>POG657</v>
          </cell>
          <cell r="D225" t="str">
            <v>POG658</v>
          </cell>
          <cell r="E225" t="str">
            <v>POG659</v>
          </cell>
          <cell r="F225" t="str">
            <v>POG660</v>
          </cell>
          <cell r="G225" t="str">
            <v>POG661</v>
          </cell>
          <cell r="H225" t="str">
            <v>POG662</v>
          </cell>
          <cell r="I225" t="str">
            <v>Apple iPhone 11 64GB - Bílý</v>
          </cell>
        </row>
        <row r="226">
          <cell r="A226">
            <v>501812</v>
          </cell>
          <cell r="B226" t="str">
            <v>POG663</v>
          </cell>
          <cell r="C226" t="str">
            <v>POG664</v>
          </cell>
          <cell r="D226" t="str">
            <v>POG665</v>
          </cell>
          <cell r="E226" t="str">
            <v>POG666</v>
          </cell>
          <cell r="F226" t="str">
            <v>POG667</v>
          </cell>
          <cell r="G226" t="str">
            <v>POG668</v>
          </cell>
          <cell r="H226" t="str">
            <v>POG669</v>
          </cell>
          <cell r="I226" t="str">
            <v>Apple iPhone 11 64GB - Zelený</v>
          </cell>
        </row>
        <row r="227">
          <cell r="A227">
            <v>501813</v>
          </cell>
          <cell r="B227" t="str">
            <v>POG670</v>
          </cell>
          <cell r="C227" t="str">
            <v>POG671</v>
          </cell>
          <cell r="D227" t="str">
            <v>POG672</v>
          </cell>
          <cell r="E227" t="str">
            <v>POG673</v>
          </cell>
          <cell r="F227" t="str">
            <v>POG674</v>
          </cell>
          <cell r="G227" t="str">
            <v>POG675</v>
          </cell>
          <cell r="H227" t="str">
            <v>POG676</v>
          </cell>
          <cell r="I227" t="str">
            <v>Apple iPhone 11 64GB - Žlutý</v>
          </cell>
        </row>
        <row r="228">
          <cell r="A228">
            <v>501814</v>
          </cell>
          <cell r="B228" t="str">
            <v>POG677</v>
          </cell>
          <cell r="C228" t="str">
            <v>POG678</v>
          </cell>
          <cell r="D228" t="str">
            <v>POG679</v>
          </cell>
          <cell r="E228" t="str">
            <v>POG680</v>
          </cell>
          <cell r="F228" t="str">
            <v>POG681</v>
          </cell>
          <cell r="G228" t="str">
            <v>POG682</v>
          </cell>
          <cell r="H228" t="str">
            <v>POG683</v>
          </cell>
          <cell r="I228" t="str">
            <v>Apple iPhone 11 64GB - Fialový</v>
          </cell>
        </row>
        <row r="229">
          <cell r="A229">
            <v>501820</v>
          </cell>
          <cell r="B229" t="str">
            <v>POG684</v>
          </cell>
          <cell r="C229" t="str">
            <v>POG685</v>
          </cell>
          <cell r="D229" t="str">
            <v>POG686</v>
          </cell>
          <cell r="E229" t="str">
            <v>POG687</v>
          </cell>
          <cell r="F229" t="str">
            <v>POG688</v>
          </cell>
          <cell r="G229" t="str">
            <v>POG689</v>
          </cell>
          <cell r="H229" t="str">
            <v>POG690</v>
          </cell>
          <cell r="I229" t="str">
            <v>Apple iPhone 11 128GB - Černý</v>
          </cell>
        </row>
        <row r="230">
          <cell r="A230">
            <v>501821</v>
          </cell>
          <cell r="B230" t="str">
            <v>POG691</v>
          </cell>
          <cell r="C230" t="str">
            <v>POG692</v>
          </cell>
          <cell r="D230" t="str">
            <v>POG693</v>
          </cell>
          <cell r="E230" t="str">
            <v>POG694</v>
          </cell>
          <cell r="F230" t="str">
            <v>POG695</v>
          </cell>
          <cell r="G230" t="str">
            <v>POG696</v>
          </cell>
          <cell r="H230" t="str">
            <v>POG697</v>
          </cell>
          <cell r="I230" t="str">
            <v>Apple iPhone 11 128GB - Bílý</v>
          </cell>
        </row>
        <row r="231">
          <cell r="A231">
            <v>501830</v>
          </cell>
          <cell r="B231" t="str">
            <v>POG698</v>
          </cell>
          <cell r="C231" t="str">
            <v>POG699</v>
          </cell>
          <cell r="D231" t="str">
            <v>POG700</v>
          </cell>
          <cell r="E231" t="str">
            <v>POG701</v>
          </cell>
          <cell r="F231" t="str">
            <v>POG702</v>
          </cell>
          <cell r="G231" t="str">
            <v>POG703</v>
          </cell>
          <cell r="H231" t="str">
            <v>POG704</v>
          </cell>
          <cell r="I231" t="str">
            <v>Apple iPhone 11 Pro 64GB - Šedý</v>
          </cell>
        </row>
        <row r="232">
          <cell r="A232">
            <v>501831</v>
          </cell>
          <cell r="B232" t="str">
            <v>POG705</v>
          </cell>
          <cell r="C232" t="str">
            <v>POG706</v>
          </cell>
          <cell r="D232" t="str">
            <v>POG707</v>
          </cell>
          <cell r="E232" t="str">
            <v>POG708</v>
          </cell>
          <cell r="F232" t="str">
            <v>POG709</v>
          </cell>
          <cell r="G232" t="str">
            <v>POG710</v>
          </cell>
          <cell r="H232" t="str">
            <v>POG711</v>
          </cell>
          <cell r="I232" t="str">
            <v>Apple iPhone 11 Pro 64GB - Stříbrný</v>
          </cell>
        </row>
        <row r="233">
          <cell r="A233">
            <v>501832</v>
          </cell>
          <cell r="B233" t="str">
            <v>POG712</v>
          </cell>
          <cell r="C233" t="str">
            <v>POG713</v>
          </cell>
          <cell r="D233" t="str">
            <v>POG714</v>
          </cell>
          <cell r="E233" t="str">
            <v>POG715</v>
          </cell>
          <cell r="F233" t="str">
            <v>POG716</v>
          </cell>
          <cell r="G233" t="str">
            <v>POG717</v>
          </cell>
          <cell r="H233" t="str">
            <v>POG718</v>
          </cell>
          <cell r="I233" t="str">
            <v>Apple iPhone 11 Pro 64GB - Zlatý</v>
          </cell>
        </row>
        <row r="234">
          <cell r="A234">
            <v>501833</v>
          </cell>
          <cell r="B234" t="str">
            <v>POG719</v>
          </cell>
          <cell r="C234" t="str">
            <v>POG720</v>
          </cell>
          <cell r="D234" t="str">
            <v>POG721</v>
          </cell>
          <cell r="E234" t="str">
            <v>POG722</v>
          </cell>
          <cell r="F234" t="str">
            <v>POG723</v>
          </cell>
          <cell r="G234" t="str">
            <v>POG724</v>
          </cell>
          <cell r="H234" t="str">
            <v>POG725</v>
          </cell>
          <cell r="I234" t="str">
            <v>Apple iPhone 11 Pro 64GB - Zelený</v>
          </cell>
        </row>
        <row r="235">
          <cell r="A235">
            <v>501840</v>
          </cell>
          <cell r="B235" t="str">
            <v>POG726</v>
          </cell>
          <cell r="C235" t="str">
            <v>POG727</v>
          </cell>
          <cell r="D235" t="str">
            <v>POG728</v>
          </cell>
          <cell r="E235" t="str">
            <v>POG729</v>
          </cell>
          <cell r="F235" t="str">
            <v>POG730</v>
          </cell>
          <cell r="G235" t="str">
            <v>POG731</v>
          </cell>
          <cell r="H235" t="str">
            <v>POG732</v>
          </cell>
          <cell r="I235" t="str">
            <v>Apple iPhone 11 Pro 256GB - Šedý</v>
          </cell>
        </row>
        <row r="236">
          <cell r="A236">
            <v>501850</v>
          </cell>
          <cell r="B236" t="str">
            <v>POG733</v>
          </cell>
          <cell r="C236" t="str">
            <v>POG734</v>
          </cell>
          <cell r="D236" t="str">
            <v>POG735</v>
          </cell>
          <cell r="E236" t="str">
            <v>POG736</v>
          </cell>
          <cell r="F236" t="str">
            <v>POG737</v>
          </cell>
          <cell r="G236" t="str">
            <v>POG738</v>
          </cell>
          <cell r="H236" t="str">
            <v>POG739</v>
          </cell>
          <cell r="I236" t="str">
            <v>Apple iPhone 11 Pro Max 256GB - Šedý</v>
          </cell>
        </row>
        <row r="237">
          <cell r="A237">
            <v>501851</v>
          </cell>
          <cell r="B237" t="str">
            <v>POG740</v>
          </cell>
          <cell r="C237" t="str">
            <v>POG741</v>
          </cell>
          <cell r="D237" t="str">
            <v>POG742</v>
          </cell>
          <cell r="E237" t="str">
            <v>POG743</v>
          </cell>
          <cell r="F237" t="str">
            <v>POG744</v>
          </cell>
          <cell r="G237" t="str">
            <v>POG745</v>
          </cell>
          <cell r="H237" t="str">
            <v>POG746</v>
          </cell>
          <cell r="I237" t="str">
            <v>Apple iPhone 11 Pro Max 256GB - Zelený</v>
          </cell>
        </row>
        <row r="238">
          <cell r="A238">
            <v>31540</v>
          </cell>
          <cell r="B238" t="str">
            <v>POG780</v>
          </cell>
          <cell r="C238" t="str">
            <v>POG781</v>
          </cell>
          <cell r="D238" t="str">
            <v>POG782</v>
          </cell>
          <cell r="E238" t="str">
            <v>POG783</v>
          </cell>
          <cell r="F238" t="str">
            <v>POG784</v>
          </cell>
          <cell r="G238" t="str">
            <v>POG785</v>
          </cell>
          <cell r="H238" t="str">
            <v>POG786</v>
          </cell>
          <cell r="I238" t="str">
            <v>Sony Xperia 5 - Modrý</v>
          </cell>
        </row>
        <row r="239">
          <cell r="A239">
            <v>72810</v>
          </cell>
          <cell r="B239" t="str">
            <v>POG835</v>
          </cell>
          <cell r="C239" t="str">
            <v>POG836</v>
          </cell>
          <cell r="D239" t="str">
            <v>POG837</v>
          </cell>
          <cell r="E239" t="str">
            <v>POG838</v>
          </cell>
          <cell r="F239" t="str">
            <v>POG839</v>
          </cell>
          <cell r="G239" t="str">
            <v>POG840</v>
          </cell>
          <cell r="H239" t="str">
            <v>POG841</v>
          </cell>
          <cell r="I239" t="str">
            <v>Huawei Nova 5T - Modrý</v>
          </cell>
        </row>
        <row r="240">
          <cell r="A240">
            <v>202420</v>
          </cell>
          <cell r="B240" t="str">
            <v>POG872</v>
          </cell>
          <cell r="C240" t="str">
            <v>POG873</v>
          </cell>
          <cell r="D240" t="str">
            <v>POG874</v>
          </cell>
          <cell r="E240" t="str">
            <v>POG875</v>
          </cell>
          <cell r="F240" t="str">
            <v>POG876</v>
          </cell>
          <cell r="G240" t="str">
            <v>POG877</v>
          </cell>
          <cell r="H240" t="str">
            <v>POG878</v>
          </cell>
          <cell r="I240" t="str">
            <v>SamsungGalaxyWatchActive2 40mmLTE(R835F)</v>
          </cell>
        </row>
        <row r="241">
          <cell r="A241">
            <v>61000</v>
          </cell>
          <cell r="B241" t="str">
            <v>POG968</v>
          </cell>
          <cell r="C241" t="str">
            <v>POG969</v>
          </cell>
          <cell r="D241" t="str">
            <v>POG970</v>
          </cell>
          <cell r="E241" t="str">
            <v>POG971</v>
          </cell>
          <cell r="F241" t="str">
            <v>POG972</v>
          </cell>
          <cell r="G241" t="str">
            <v>POG973</v>
          </cell>
          <cell r="H241" t="str">
            <v>POG974</v>
          </cell>
          <cell r="I241" t="str">
            <v>Xiaomi Mi 9 SE 128GB - Černý</v>
          </cell>
        </row>
        <row r="242">
          <cell r="A242">
            <v>202430</v>
          </cell>
          <cell r="B242" t="str">
            <v>POG975</v>
          </cell>
          <cell r="C242" t="str">
            <v>POG976</v>
          </cell>
          <cell r="D242" t="str">
            <v>POG977</v>
          </cell>
          <cell r="E242" t="str">
            <v>POG978</v>
          </cell>
          <cell r="F242" t="str">
            <v>POG979</v>
          </cell>
          <cell r="H242" t="str">
            <v>POG980</v>
          </cell>
          <cell r="I242" t="str">
            <v>Samsung Galaxy A10 (A105FN) - Černý</v>
          </cell>
        </row>
        <row r="243">
          <cell r="A243">
            <v>202351</v>
          </cell>
          <cell r="B243" t="str">
            <v>POG981</v>
          </cell>
          <cell r="I243" t="str">
            <v>Samsung Galaxy A50 (A505FN) - Černý</v>
          </cell>
        </row>
        <row r="244">
          <cell r="A244">
            <v>202440</v>
          </cell>
          <cell r="B244" t="str">
            <v>POH123</v>
          </cell>
          <cell r="C244" t="str">
            <v>POH124</v>
          </cell>
          <cell r="D244" t="str">
            <v>POH125</v>
          </cell>
          <cell r="E244" t="str">
            <v>POH126</v>
          </cell>
          <cell r="F244" t="str">
            <v>POH127</v>
          </cell>
          <cell r="G244" t="str">
            <v>POH128</v>
          </cell>
          <cell r="H244" t="str">
            <v>POH129</v>
          </cell>
          <cell r="I244" t="str">
            <v>Samsung Galaxy A51 (A515F) - Černý</v>
          </cell>
        </row>
        <row r="245">
          <cell r="A245">
            <v>72820</v>
          </cell>
          <cell r="B245" t="str">
            <v>POH130</v>
          </cell>
          <cell r="C245" t="str">
            <v>POH131</v>
          </cell>
          <cell r="D245" t="str">
            <v>POH132</v>
          </cell>
          <cell r="E245" t="str">
            <v>POH133</v>
          </cell>
          <cell r="H245" t="str">
            <v>POH134</v>
          </cell>
          <cell r="I245" t="str">
            <v>Huawei Y6s - Modrý</v>
          </cell>
        </row>
        <row r="246">
          <cell r="A246">
            <v>202450</v>
          </cell>
          <cell r="B246" t="str">
            <v>POH148</v>
          </cell>
          <cell r="C246" t="str">
            <v>POH149</v>
          </cell>
          <cell r="D246" t="str">
            <v>POH150</v>
          </cell>
          <cell r="E246" t="str">
            <v>POH151</v>
          </cell>
          <cell r="F246" t="str">
            <v>POH152</v>
          </cell>
          <cell r="G246" t="str">
            <v>POH153</v>
          </cell>
          <cell r="H246" t="str">
            <v>POH154</v>
          </cell>
          <cell r="I246" t="str">
            <v>Samsung Galaxy A71 (A715F) - Černý</v>
          </cell>
        </row>
        <row r="247">
          <cell r="A247">
            <v>202460</v>
          </cell>
          <cell r="B247" t="str">
            <v>POH155</v>
          </cell>
          <cell r="C247" t="str">
            <v>POH156</v>
          </cell>
          <cell r="D247" t="str">
            <v>POH157</v>
          </cell>
          <cell r="E247" t="str">
            <v>POH158</v>
          </cell>
          <cell r="F247" t="str">
            <v>POH159</v>
          </cell>
          <cell r="G247" t="str">
            <v>POH160</v>
          </cell>
          <cell r="H247" t="str">
            <v>POH161</v>
          </cell>
          <cell r="I247" t="str">
            <v>Samsung Galaxy Note10 Lite (N770F) - Černý</v>
          </cell>
        </row>
        <row r="248">
          <cell r="A248">
            <v>61010</v>
          </cell>
          <cell r="B248" t="str">
            <v>POH191</v>
          </cell>
          <cell r="C248" t="str">
            <v>POH192</v>
          </cell>
          <cell r="D248" t="str">
            <v>POH193</v>
          </cell>
          <cell r="E248" t="str">
            <v>POH194</v>
          </cell>
          <cell r="F248" t="str">
            <v>POH195</v>
          </cell>
          <cell r="G248" t="str">
            <v>POH196</v>
          </cell>
          <cell r="H248" t="str">
            <v>POH197</v>
          </cell>
          <cell r="I248" t="str">
            <v>Xiaomi Redmi 7A 32GB - Modrý</v>
          </cell>
        </row>
        <row r="249">
          <cell r="A249">
            <v>110250</v>
          </cell>
          <cell r="B249" t="str">
            <v>POH105</v>
          </cell>
          <cell r="I249" t="str">
            <v>TCL MT40X - Modrá</v>
          </cell>
        </row>
        <row r="250">
          <cell r="A250">
            <v>110251</v>
          </cell>
          <cell r="B250" t="str">
            <v>POH106</v>
          </cell>
          <cell r="I250" t="str">
            <v>TCL MT40X - Růžová</v>
          </cell>
        </row>
        <row r="251">
          <cell r="A251">
            <v>101520</v>
          </cell>
          <cell r="B251" t="str">
            <v>POH220</v>
          </cell>
          <cell r="C251" t="str">
            <v>POH221</v>
          </cell>
          <cell r="D251" t="str">
            <v>POH222</v>
          </cell>
          <cell r="E251" t="str">
            <v>POH223</v>
          </cell>
          <cell r="F251" t="str">
            <v>POH224</v>
          </cell>
          <cell r="G251" t="str">
            <v>POH225</v>
          </cell>
          <cell r="H251" t="str">
            <v>POH226</v>
          </cell>
          <cell r="I251" t="str">
            <v>Nokia 6.2 - Šedý</v>
          </cell>
        </row>
        <row r="252">
          <cell r="A252">
            <v>61020</v>
          </cell>
          <cell r="B252" t="str">
            <v>POH250</v>
          </cell>
          <cell r="C252" t="str">
            <v>POH251</v>
          </cell>
          <cell r="D252" t="str">
            <v>POH252</v>
          </cell>
          <cell r="E252" t="str">
            <v>POH253</v>
          </cell>
          <cell r="F252" t="str">
            <v>POH254</v>
          </cell>
          <cell r="G252" t="str">
            <v>POH255</v>
          </cell>
          <cell r="H252" t="str">
            <v>POH256</v>
          </cell>
          <cell r="I252" t="str">
            <v>Xiaomi Redmi Note 8T 64GB - Modrý</v>
          </cell>
        </row>
        <row r="253">
          <cell r="A253">
            <v>202470</v>
          </cell>
          <cell r="B253" t="str">
            <v>POH257</v>
          </cell>
          <cell r="C253" t="str">
            <v>POH258</v>
          </cell>
          <cell r="D253" t="str">
            <v>POH259</v>
          </cell>
          <cell r="E253" t="str">
            <v>POH260</v>
          </cell>
          <cell r="F253" t="str">
            <v>POH261</v>
          </cell>
          <cell r="G253" t="str">
            <v>POH262</v>
          </cell>
          <cell r="H253" t="str">
            <v>POH263</v>
          </cell>
          <cell r="I253" t="str">
            <v>Samsung Galaxy S20 (G980F) - Šedý</v>
          </cell>
        </row>
        <row r="254">
          <cell r="A254">
            <v>202480</v>
          </cell>
          <cell r="B254" t="str">
            <v>POH264</v>
          </cell>
          <cell r="C254" t="str">
            <v>POH265</v>
          </cell>
          <cell r="D254" t="str">
            <v>POH266</v>
          </cell>
          <cell r="E254" t="str">
            <v>POH267</v>
          </cell>
          <cell r="F254" t="str">
            <v>POH268</v>
          </cell>
          <cell r="G254" t="str">
            <v>POH269</v>
          </cell>
          <cell r="H254" t="str">
            <v>POH270</v>
          </cell>
          <cell r="I254" t="str">
            <v>Samsung Galaxy S20+ (G985F) - Šedý</v>
          </cell>
        </row>
        <row r="255">
          <cell r="A255">
            <v>202481</v>
          </cell>
          <cell r="B255" t="str">
            <v>POH271</v>
          </cell>
          <cell r="C255" t="str">
            <v>POH272</v>
          </cell>
          <cell r="D255" t="str">
            <v>POH273</v>
          </cell>
          <cell r="E255" t="str">
            <v>POH274</v>
          </cell>
          <cell r="F255" t="str">
            <v>POH275</v>
          </cell>
          <cell r="G255" t="str">
            <v>POH276</v>
          </cell>
          <cell r="H255" t="str">
            <v>POH277</v>
          </cell>
          <cell r="I255" t="str">
            <v>Samsung Galaxy S20+ (G985F) - Černý</v>
          </cell>
        </row>
        <row r="256">
          <cell r="A256">
            <v>202490</v>
          </cell>
          <cell r="B256" t="str">
            <v>POH278</v>
          </cell>
          <cell r="C256" t="str">
            <v>POH279</v>
          </cell>
          <cell r="D256" t="str">
            <v>POH280</v>
          </cell>
          <cell r="E256" t="str">
            <v>POH281</v>
          </cell>
          <cell r="F256" t="str">
            <v>POH282</v>
          </cell>
          <cell r="G256" t="str">
            <v>POH283</v>
          </cell>
          <cell r="H256" t="str">
            <v>POH284</v>
          </cell>
          <cell r="I256" t="str">
            <v>Samsung Galaxy S20 Ultra 5G (G988B) - Černý</v>
          </cell>
        </row>
        <row r="257">
          <cell r="A257">
            <v>202500</v>
          </cell>
          <cell r="B257" t="str">
            <v>POH285</v>
          </cell>
          <cell r="C257" t="str">
            <v>POH286</v>
          </cell>
          <cell r="D257" t="str">
            <v>POH287</v>
          </cell>
          <cell r="E257" t="str">
            <v>POH288</v>
          </cell>
          <cell r="F257" t="str">
            <v>POH289</v>
          </cell>
          <cell r="G257" t="str">
            <v>POH290</v>
          </cell>
          <cell r="H257" t="str">
            <v>POH291</v>
          </cell>
          <cell r="I257" t="str">
            <v>Samsung Galaxy Z Flip (F700F) - Černý</v>
          </cell>
        </row>
        <row r="258">
          <cell r="A258">
            <v>202501</v>
          </cell>
          <cell r="B258" t="str">
            <v>POH292</v>
          </cell>
          <cell r="C258" t="str">
            <v>POH293</v>
          </cell>
          <cell r="D258" t="str">
            <v>POH294</v>
          </cell>
          <cell r="E258" t="str">
            <v>POH295</v>
          </cell>
          <cell r="F258" t="str">
            <v>POH296</v>
          </cell>
          <cell r="G258" t="str">
            <v>POH297</v>
          </cell>
          <cell r="H258" t="str">
            <v>POH298</v>
          </cell>
          <cell r="I258" t="str">
            <v>Samsung Galaxy Z Flip (F700F) - Fialový</v>
          </cell>
        </row>
        <row r="259">
          <cell r="A259">
            <v>101530</v>
          </cell>
          <cell r="B259" t="str">
            <v>POH338</v>
          </cell>
          <cell r="C259" t="str">
            <v>POH339</v>
          </cell>
          <cell r="D259" t="str">
            <v>POH340</v>
          </cell>
          <cell r="E259" t="str">
            <v>POH341</v>
          </cell>
          <cell r="H259" t="str">
            <v>POH342</v>
          </cell>
          <cell r="I259" t="str">
            <v>Nokia 2.3 - Šedý</v>
          </cell>
        </row>
        <row r="260">
          <cell r="A260">
            <v>400820</v>
          </cell>
          <cell r="B260" t="str">
            <v>POH415</v>
          </cell>
          <cell r="C260" t="str">
            <v>POH416</v>
          </cell>
          <cell r="D260" t="str">
            <v>POH417</v>
          </cell>
          <cell r="E260" t="str">
            <v>POH418</v>
          </cell>
          <cell r="H260" t="str">
            <v>POH419</v>
          </cell>
          <cell r="I260" t="str">
            <v>LG K41S - Šedý</v>
          </cell>
        </row>
        <row r="261">
          <cell r="A261">
            <v>101540</v>
          </cell>
          <cell r="B261" t="str">
            <v>POH528</v>
          </cell>
          <cell r="C261" t="str">
            <v>POH529</v>
          </cell>
          <cell r="D261" t="str">
            <v>POH530</v>
          </cell>
          <cell r="H261" t="str">
            <v>POH531</v>
          </cell>
          <cell r="I261" t="str">
            <v>Nokia 2720 Flip - Černý</v>
          </cell>
        </row>
        <row r="262">
          <cell r="A262">
            <v>501860</v>
          </cell>
          <cell r="B262" t="str">
            <v>POH486</v>
          </cell>
          <cell r="C262" t="str">
            <v>POH532</v>
          </cell>
          <cell r="D262" t="str">
            <v>POH488</v>
          </cell>
          <cell r="E262" t="str">
            <v>POH489</v>
          </cell>
          <cell r="F262" t="str">
            <v>POH490</v>
          </cell>
          <cell r="G262" t="str">
            <v>POH491</v>
          </cell>
          <cell r="H262" t="str">
            <v>POH492</v>
          </cell>
          <cell r="I262" t="str">
            <v>Apple iPhone SE 64GB - Černý</v>
          </cell>
        </row>
        <row r="263">
          <cell r="A263">
            <v>501861</v>
          </cell>
          <cell r="B263" t="str">
            <v>POH493</v>
          </cell>
          <cell r="C263" t="str">
            <v>POH494</v>
          </cell>
          <cell r="D263" t="str">
            <v>POH495</v>
          </cell>
          <cell r="E263" t="str">
            <v>POH496</v>
          </cell>
          <cell r="F263" t="str">
            <v>POH497</v>
          </cell>
          <cell r="G263" t="str">
            <v>POH498</v>
          </cell>
          <cell r="H263" t="str">
            <v>POH499</v>
          </cell>
          <cell r="I263" t="str">
            <v>Apple iPhone SE 64GB - Bílý</v>
          </cell>
        </row>
        <row r="264">
          <cell r="A264">
            <v>501862</v>
          </cell>
          <cell r="B264" t="str">
            <v>POH500</v>
          </cell>
          <cell r="C264" t="str">
            <v>POH501</v>
          </cell>
          <cell r="D264" t="str">
            <v>POH502</v>
          </cell>
          <cell r="E264" t="str">
            <v>POH503</v>
          </cell>
          <cell r="F264" t="str">
            <v>POH504</v>
          </cell>
          <cell r="G264" t="str">
            <v>POH505</v>
          </cell>
          <cell r="H264" t="str">
            <v>POH506</v>
          </cell>
          <cell r="I264" t="str">
            <v>Apple iPhone SE 64GB - Červený</v>
          </cell>
        </row>
        <row r="265">
          <cell r="A265">
            <v>501870</v>
          </cell>
          <cell r="B265" t="str">
            <v>POH507</v>
          </cell>
          <cell r="C265" t="str">
            <v>POH508</v>
          </cell>
          <cell r="D265" t="str">
            <v>POH509</v>
          </cell>
          <cell r="E265" t="str">
            <v>POH510</v>
          </cell>
          <cell r="F265" t="str">
            <v>POH511</v>
          </cell>
          <cell r="G265" t="str">
            <v>POH512</v>
          </cell>
          <cell r="H265" t="str">
            <v>POH513</v>
          </cell>
          <cell r="I265" t="str">
            <v>Apple iPhone SE 128GB - Černý</v>
          </cell>
        </row>
        <row r="266">
          <cell r="A266">
            <v>501871</v>
          </cell>
          <cell r="B266" t="str">
            <v>POH514</v>
          </cell>
          <cell r="C266" t="str">
            <v>POH515</v>
          </cell>
          <cell r="D266" t="str">
            <v>POH516</v>
          </cell>
          <cell r="E266" t="str">
            <v>POH517</v>
          </cell>
          <cell r="F266" t="str">
            <v>POH518</v>
          </cell>
          <cell r="G266" t="str">
            <v>POH519</v>
          </cell>
          <cell r="H266" t="str">
            <v>POH520</v>
          </cell>
          <cell r="I266" t="str">
            <v>Apple iPhone SE 128GB - Bílý</v>
          </cell>
        </row>
        <row r="267">
          <cell r="A267">
            <v>501880</v>
          </cell>
          <cell r="B267" t="str">
            <v>POH521</v>
          </cell>
          <cell r="C267" t="str">
            <v>POH522</v>
          </cell>
          <cell r="D267" t="str">
            <v>POH523</v>
          </cell>
          <cell r="E267" t="str">
            <v>POH524</v>
          </cell>
          <cell r="F267" t="str">
            <v>POH525</v>
          </cell>
          <cell r="G267" t="str">
            <v>POH526</v>
          </cell>
          <cell r="H267" t="str">
            <v>POH527</v>
          </cell>
          <cell r="I267" t="str">
            <v>Apple iPhone SE 256GB - Černý</v>
          </cell>
        </row>
        <row r="268">
          <cell r="A268">
            <v>110240</v>
          </cell>
          <cell r="B268" t="str">
            <v>POH592</v>
          </cell>
          <cell r="C268" t="str">
            <v>POH593</v>
          </cell>
          <cell r="H268" t="str">
            <v>POH594</v>
          </cell>
          <cell r="I268" t="str">
            <v>Alcatel 3088 LTE - Modrý</v>
          </cell>
        </row>
        <row r="269">
          <cell r="A269">
            <v>110260</v>
          </cell>
          <cell r="B269" t="str">
            <v>POH595</v>
          </cell>
          <cell r="C269" t="str">
            <v>POH596</v>
          </cell>
          <cell r="D269" t="str">
            <v>POH597</v>
          </cell>
          <cell r="E269" t="str">
            <v>POH598</v>
          </cell>
          <cell r="F269" t="str">
            <v>POH599</v>
          </cell>
          <cell r="G269" t="str">
            <v>POH600</v>
          </cell>
          <cell r="H269" t="str">
            <v>POH601</v>
          </cell>
          <cell r="I269" t="str">
            <v>TCL 10L - Modrý</v>
          </cell>
        </row>
        <row r="270">
          <cell r="A270">
            <v>72830</v>
          </cell>
          <cell r="B270" t="str">
            <v>POH602</v>
          </cell>
          <cell r="C270" t="str">
            <v>POH603</v>
          </cell>
          <cell r="D270" t="str">
            <v>POH604</v>
          </cell>
          <cell r="E270" t="str">
            <v>POH605</v>
          </cell>
          <cell r="F270" t="str">
            <v>POH606</v>
          </cell>
          <cell r="G270" t="str">
            <v>POH607</v>
          </cell>
          <cell r="H270" t="str">
            <v>POH608</v>
          </cell>
          <cell r="I270" t="str">
            <v>Huawei P40 Pro - Šedý</v>
          </cell>
        </row>
        <row r="271">
          <cell r="A271">
            <v>202520</v>
          </cell>
          <cell r="B271" t="str">
            <v>POH609</v>
          </cell>
          <cell r="C271" t="str">
            <v>POH610</v>
          </cell>
          <cell r="D271" t="str">
            <v>POH611</v>
          </cell>
          <cell r="E271" t="str">
            <v>POH612</v>
          </cell>
          <cell r="F271" t="str">
            <v>POH613</v>
          </cell>
          <cell r="G271" t="str">
            <v>POH614</v>
          </cell>
          <cell r="H271" t="str">
            <v>POH615</v>
          </cell>
          <cell r="I271" t="str">
            <v>Samsung Galaxy A21s (A217F) - Modrý</v>
          </cell>
        </row>
        <row r="272">
          <cell r="A272">
            <v>202521</v>
          </cell>
          <cell r="B272" t="str">
            <v>POH616</v>
          </cell>
          <cell r="C272" t="str">
            <v>POH617</v>
          </cell>
          <cell r="D272" t="str">
            <v>POH618</v>
          </cell>
          <cell r="E272" t="str">
            <v>POH619</v>
          </cell>
          <cell r="F272" t="str">
            <v>POH620</v>
          </cell>
          <cell r="G272" t="str">
            <v>POH621</v>
          </cell>
          <cell r="H272" t="str">
            <v>POH622</v>
          </cell>
          <cell r="I272" t="str">
            <v>Samsung Galaxy A21s (A217F) - Bílý</v>
          </cell>
        </row>
        <row r="273">
          <cell r="A273">
            <v>202510</v>
          </cell>
          <cell r="B273" t="str">
            <v>POH623</v>
          </cell>
          <cell r="C273" t="str">
            <v>POH624</v>
          </cell>
          <cell r="D273" t="str">
            <v>POH625</v>
          </cell>
          <cell r="E273" t="str">
            <v>POH626</v>
          </cell>
          <cell r="F273" t="str">
            <v>POH627</v>
          </cell>
          <cell r="G273" t="str">
            <v>POH628</v>
          </cell>
          <cell r="H273" t="str">
            <v>POH629</v>
          </cell>
          <cell r="I273" t="str">
            <v>Samsung Galaxy A41 (A415F) - Modrý</v>
          </cell>
        </row>
        <row r="274">
          <cell r="A274">
            <v>202511</v>
          </cell>
          <cell r="B274" t="str">
            <v>POH630</v>
          </cell>
          <cell r="C274" t="str">
            <v>POH631</v>
          </cell>
          <cell r="D274" t="str">
            <v>POH632</v>
          </cell>
          <cell r="E274" t="str">
            <v>POH633</v>
          </cell>
          <cell r="F274" t="str">
            <v>POH634</v>
          </cell>
          <cell r="G274" t="str">
            <v>POH635</v>
          </cell>
          <cell r="H274" t="str">
            <v>POH636</v>
          </cell>
          <cell r="I274" t="str">
            <v>Samsung Galaxy A41 (A415F) - Černý</v>
          </cell>
        </row>
        <row r="275">
          <cell r="A275">
            <v>72840</v>
          </cell>
          <cell r="B275" t="str">
            <v>POH705</v>
          </cell>
          <cell r="C275" t="str">
            <v>POH706</v>
          </cell>
          <cell r="D275" t="str">
            <v>POH707</v>
          </cell>
          <cell r="E275" t="str">
            <v>POH708</v>
          </cell>
          <cell r="F275" t="str">
            <v>POH709</v>
          </cell>
          <cell r="G275" t="str">
            <v>POH710</v>
          </cell>
          <cell r="H275" t="str">
            <v>POH711</v>
          </cell>
          <cell r="I275" t="str">
            <v>Huawei P40 lite - Zelený</v>
          </cell>
        </row>
        <row r="276">
          <cell r="A276">
            <v>61030</v>
          </cell>
          <cell r="B276" t="str">
            <v>POH716</v>
          </cell>
          <cell r="C276" t="str">
            <v>POH717</v>
          </cell>
          <cell r="D276" t="str">
            <v>POH718</v>
          </cell>
          <cell r="E276" t="str">
            <v>POH719</v>
          </cell>
          <cell r="F276" t="str">
            <v>POH720</v>
          </cell>
          <cell r="G276" t="str">
            <v>POH721</v>
          </cell>
          <cell r="H276" t="str">
            <v>POH722</v>
          </cell>
          <cell r="I276" t="str">
            <v>Xiaomi Mi Note 10 Lite 128GB  - Černý</v>
          </cell>
        </row>
        <row r="277">
          <cell r="A277">
            <v>61040</v>
          </cell>
          <cell r="B277" t="str">
            <v>POH723</v>
          </cell>
          <cell r="C277" t="str">
            <v>POH724</v>
          </cell>
          <cell r="D277" t="str">
            <v>POH725</v>
          </cell>
          <cell r="E277" t="str">
            <v>POH726</v>
          </cell>
          <cell r="F277" t="str">
            <v>POH727</v>
          </cell>
          <cell r="G277" t="str">
            <v>POH728</v>
          </cell>
          <cell r="H277" t="str">
            <v>POH729</v>
          </cell>
          <cell r="I277" t="str">
            <v>Xiaomi Redmi Note 9 Pro 128GB - Šedý</v>
          </cell>
        </row>
        <row r="278">
          <cell r="A278">
            <v>101550</v>
          </cell>
          <cell r="B278" t="str">
            <v>POH730</v>
          </cell>
          <cell r="C278" t="str">
            <v>POH731</v>
          </cell>
          <cell r="D278" t="str">
            <v>POH732</v>
          </cell>
          <cell r="E278" t="str">
            <v>POH733</v>
          </cell>
          <cell r="F278" t="str">
            <v>POH734</v>
          </cell>
          <cell r="G278" t="str">
            <v>POH735</v>
          </cell>
          <cell r="H278" t="str">
            <v>POH736</v>
          </cell>
          <cell r="I278" t="str">
            <v>Nokia 5.3 - Azurový</v>
          </cell>
        </row>
        <row r="279">
          <cell r="A279">
            <v>300990</v>
          </cell>
          <cell r="B279" t="str">
            <v>POH816</v>
          </cell>
          <cell r="C279" t="str">
            <v>POH817</v>
          </cell>
          <cell r="D279" t="str">
            <v>POH818</v>
          </cell>
          <cell r="E279" t="str">
            <v>POH819</v>
          </cell>
          <cell r="F279" t="str">
            <v>POH820</v>
          </cell>
          <cell r="G279" t="str">
            <v>POH821</v>
          </cell>
          <cell r="H279" t="str">
            <v>POH822</v>
          </cell>
          <cell r="I279" t="str">
            <v>CAT S42 - Černý</v>
          </cell>
        </row>
        <row r="280">
          <cell r="A280">
            <v>72850</v>
          </cell>
          <cell r="B280" t="str">
            <v>POH823</v>
          </cell>
          <cell r="C280" t="str">
            <v>POH824</v>
          </cell>
          <cell r="D280" t="str">
            <v>POH825</v>
          </cell>
          <cell r="E280" t="str">
            <v>POH826</v>
          </cell>
          <cell r="F280" t="str">
            <v>POH827</v>
          </cell>
          <cell r="H280" t="str">
            <v>POH828</v>
          </cell>
          <cell r="I280" t="str">
            <v>Huawei Y6p - Černý</v>
          </cell>
        </row>
        <row r="281">
          <cell r="A281">
            <v>202540</v>
          </cell>
          <cell r="B281" t="str">
            <v>POH925</v>
          </cell>
          <cell r="C281" t="str">
            <v>POH926</v>
          </cell>
          <cell r="D281" t="str">
            <v>POH927</v>
          </cell>
          <cell r="E281" t="str">
            <v>POH928</v>
          </cell>
          <cell r="F281" t="str">
            <v>POH929</v>
          </cell>
          <cell r="G281" t="str">
            <v>POH930</v>
          </cell>
          <cell r="H281" t="str">
            <v>POH931</v>
          </cell>
          <cell r="I281" t="str">
            <v>Samsung Galaxy Note20 Ultra 5G (N986B) - Černý</v>
          </cell>
        </row>
        <row r="282">
          <cell r="A282">
            <v>202550</v>
          </cell>
          <cell r="B282" t="str">
            <v>POH932</v>
          </cell>
          <cell r="C282" t="str">
            <v>POH933</v>
          </cell>
          <cell r="D282" t="str">
            <v>POH934</v>
          </cell>
          <cell r="E282" t="str">
            <v>POH935</v>
          </cell>
          <cell r="F282" t="str">
            <v>POH936</v>
          </cell>
          <cell r="G282" t="str">
            <v>POH937</v>
          </cell>
          <cell r="H282" t="str">
            <v>POH938</v>
          </cell>
          <cell r="I282" t="str">
            <v>Samsung Galaxy Note20 5G (N981B) - Šedý</v>
          </cell>
        </row>
        <row r="283">
          <cell r="A283">
            <v>202560</v>
          </cell>
          <cell r="B283" t="str">
            <v>POH939</v>
          </cell>
          <cell r="C283" t="str">
            <v>POH940</v>
          </cell>
          <cell r="D283" t="str">
            <v>POH941</v>
          </cell>
          <cell r="E283" t="str">
            <v>POH942</v>
          </cell>
          <cell r="F283" t="str">
            <v>POH943</v>
          </cell>
          <cell r="G283" t="str">
            <v>POH944</v>
          </cell>
          <cell r="H283" t="str">
            <v>POH945</v>
          </cell>
          <cell r="I283" t="str">
            <v>Samsung Galaxy Watch3 45mm LTE (R845F) - Stříbrný</v>
          </cell>
        </row>
        <row r="284">
          <cell r="A284">
            <v>310000</v>
          </cell>
          <cell r="B284" t="str">
            <v>POI020</v>
          </cell>
          <cell r="C284" t="str">
            <v>POI021</v>
          </cell>
          <cell r="D284" t="str">
            <v>POI022</v>
          </cell>
          <cell r="E284" t="str">
            <v>POI023</v>
          </cell>
          <cell r="F284" t="str">
            <v>POI024</v>
          </cell>
          <cell r="G284" t="str">
            <v>POI025</v>
          </cell>
          <cell r="H284" t="str">
            <v>POI026</v>
          </cell>
          <cell r="I284" t="str">
            <v>CAT S62 Pro - Černý</v>
          </cell>
        </row>
        <row r="285">
          <cell r="A285">
            <v>61050</v>
          </cell>
          <cell r="B285" t="str">
            <v>POI098</v>
          </cell>
          <cell r="C285" t="str">
            <v>POI099</v>
          </cell>
          <cell r="D285" t="str">
            <v>POI100</v>
          </cell>
          <cell r="E285" t="str">
            <v>POI101</v>
          </cell>
          <cell r="F285" t="str">
            <v>POI102</v>
          </cell>
          <cell r="G285" t="str">
            <v>POI103</v>
          </cell>
          <cell r="H285" t="str">
            <v>POI104</v>
          </cell>
          <cell r="I285" t="str">
            <v>Xiaomi Redmi 9AT 32GB - Šedý</v>
          </cell>
        </row>
        <row r="286">
          <cell r="A286">
            <v>61051</v>
          </cell>
          <cell r="B286" t="str">
            <v>POI105</v>
          </cell>
          <cell r="C286" t="str">
            <v>POI106</v>
          </cell>
          <cell r="D286" t="str">
            <v>POI107</v>
          </cell>
          <cell r="E286" t="str">
            <v>POI108</v>
          </cell>
          <cell r="F286" t="str">
            <v>POI109</v>
          </cell>
          <cell r="G286" t="str">
            <v>POI110</v>
          </cell>
          <cell r="H286" t="str">
            <v>POI111</v>
          </cell>
          <cell r="I286" t="str">
            <v>Xiaomi Redmi 9AT 32GB - Modrý</v>
          </cell>
        </row>
        <row r="287">
          <cell r="A287">
            <v>61060</v>
          </cell>
          <cell r="B287" t="str">
            <v>POI112</v>
          </cell>
          <cell r="C287" t="str">
            <v>POI113</v>
          </cell>
          <cell r="D287" t="str">
            <v>POI114</v>
          </cell>
          <cell r="E287" t="str">
            <v>POI115</v>
          </cell>
          <cell r="F287" t="str">
            <v>POI116</v>
          </cell>
          <cell r="G287" t="str">
            <v>POI117</v>
          </cell>
          <cell r="H287" t="str">
            <v>POI118</v>
          </cell>
          <cell r="I287" t="str">
            <v>Xiaomi Redmi 9 64GB - Šedý</v>
          </cell>
        </row>
        <row r="288">
          <cell r="A288">
            <v>61061</v>
          </cell>
          <cell r="B288" t="str">
            <v>POI250</v>
          </cell>
          <cell r="C288" t="str">
            <v>POI251</v>
          </cell>
          <cell r="D288" t="str">
            <v>POI252</v>
          </cell>
          <cell r="E288" t="str">
            <v>POI253</v>
          </cell>
          <cell r="F288" t="str">
            <v>POI254</v>
          </cell>
          <cell r="G288" t="str">
            <v>POI255</v>
          </cell>
          <cell r="H288" t="str">
            <v>POI305</v>
          </cell>
          <cell r="I288" t="str">
            <v>Xiaomi Redmi 9 64GB - Zelený</v>
          </cell>
        </row>
        <row r="289">
          <cell r="A289">
            <v>202580</v>
          </cell>
          <cell r="B289" t="str">
            <v>POI256</v>
          </cell>
          <cell r="C289" t="str">
            <v>POI257</v>
          </cell>
          <cell r="D289" t="str">
            <v>POI258</v>
          </cell>
          <cell r="E289" t="str">
            <v>POI259</v>
          </cell>
          <cell r="F289" t="str">
            <v>POI260</v>
          </cell>
          <cell r="G289" t="str">
            <v>POI261</v>
          </cell>
          <cell r="H289" t="str">
            <v>POI262</v>
          </cell>
          <cell r="I289" t="str">
            <v>Samsung Galaxy S20 FE (G780F) - Modrý</v>
          </cell>
        </row>
        <row r="290">
          <cell r="A290">
            <v>202581</v>
          </cell>
          <cell r="B290" t="str">
            <v>POI263</v>
          </cell>
          <cell r="C290" t="str">
            <v>POI264</v>
          </cell>
          <cell r="D290" t="str">
            <v>POI265</v>
          </cell>
          <cell r="E290" t="str">
            <v>POI266</v>
          </cell>
          <cell r="F290" t="str">
            <v>POI267</v>
          </cell>
          <cell r="G290" t="str">
            <v>POI268</v>
          </cell>
          <cell r="H290" t="str">
            <v>POI269</v>
          </cell>
          <cell r="I290" t="str">
            <v>Samsung Galaxy S20 FE (G780F) - Zelený</v>
          </cell>
        </row>
        <row r="291">
          <cell r="A291">
            <v>72821</v>
          </cell>
          <cell r="B291" t="str">
            <v>POI306</v>
          </cell>
          <cell r="C291" t="str">
            <v>POI307</v>
          </cell>
          <cell r="D291" t="str">
            <v>POI308</v>
          </cell>
          <cell r="E291" t="str">
            <v>POI309</v>
          </cell>
          <cell r="H291" t="str">
            <v>POI310</v>
          </cell>
          <cell r="I291" t="str">
            <v>Huawei Y6s - Černý</v>
          </cell>
        </row>
        <row r="292">
          <cell r="A292">
            <v>61070</v>
          </cell>
          <cell r="B292" t="str">
            <v>POI410</v>
          </cell>
          <cell r="C292" t="str">
            <v>POI411</v>
          </cell>
          <cell r="D292" t="str">
            <v>POI412</v>
          </cell>
          <cell r="E292" t="str">
            <v>POI413</v>
          </cell>
          <cell r="F292" t="str">
            <v>POI414</v>
          </cell>
          <cell r="G292" t="str">
            <v>POI415</v>
          </cell>
          <cell r="H292" t="str">
            <v>POI416</v>
          </cell>
          <cell r="I292" t="str">
            <v>Xiaomi Mi 10T Pro 256GB - Černý</v>
          </cell>
        </row>
        <row r="293">
          <cell r="A293">
            <v>61080</v>
          </cell>
          <cell r="B293" t="str">
            <v>POI417</v>
          </cell>
          <cell r="C293" t="str">
            <v>POI418</v>
          </cell>
          <cell r="D293" t="str">
            <v>POI419</v>
          </cell>
          <cell r="E293" t="str">
            <v>POI420</v>
          </cell>
          <cell r="F293" t="str">
            <v>POI421</v>
          </cell>
          <cell r="G293" t="str">
            <v>POI422</v>
          </cell>
          <cell r="H293" t="str">
            <v>POI423</v>
          </cell>
          <cell r="I293" t="str">
            <v>Xiaomi Mi 10T 128GB - Stříbrný</v>
          </cell>
        </row>
        <row r="294">
          <cell r="A294">
            <v>61081</v>
          </cell>
          <cell r="B294" t="str">
            <v>POI424</v>
          </cell>
          <cell r="C294" t="str">
            <v>POI425</v>
          </cell>
          <cell r="D294" t="str">
            <v>POI426</v>
          </cell>
          <cell r="E294" t="str">
            <v>POI427</v>
          </cell>
          <cell r="F294" t="str">
            <v>POI428</v>
          </cell>
          <cell r="G294" t="str">
            <v>POI429</v>
          </cell>
          <cell r="H294" t="str">
            <v>POI430</v>
          </cell>
          <cell r="I294" t="str">
            <v>Xiaomi Mi 10T 128GB - Černý</v>
          </cell>
        </row>
        <row r="295">
          <cell r="A295">
            <v>501910</v>
          </cell>
          <cell r="B295" t="str">
            <v>POI528</v>
          </cell>
          <cell r="C295" t="str">
            <v>POI529</v>
          </cell>
          <cell r="D295" t="str">
            <v>POI530</v>
          </cell>
          <cell r="E295" t="str">
            <v>POI531</v>
          </cell>
          <cell r="F295" t="str">
            <v>POI532</v>
          </cell>
          <cell r="G295" t="str">
            <v>POI533</v>
          </cell>
          <cell r="H295" t="str">
            <v>POI534</v>
          </cell>
          <cell r="I295" t="str">
            <v>Apple iPhone 12 64GB - Černý</v>
          </cell>
        </row>
        <row r="296">
          <cell r="A296">
            <v>501911</v>
          </cell>
          <cell r="B296" t="str">
            <v>POI535</v>
          </cell>
          <cell r="C296" t="str">
            <v>POI536</v>
          </cell>
          <cell r="D296" t="str">
            <v>POI537</v>
          </cell>
          <cell r="E296" t="str">
            <v>POI538</v>
          </cell>
          <cell r="F296" t="str">
            <v>POI539</v>
          </cell>
          <cell r="G296" t="str">
            <v>POI540</v>
          </cell>
          <cell r="H296" t="str">
            <v>POI541</v>
          </cell>
          <cell r="I296" t="str">
            <v>Apple iPhone 12 64GB - Bílý</v>
          </cell>
        </row>
        <row r="297">
          <cell r="A297">
            <v>501912</v>
          </cell>
          <cell r="B297" t="str">
            <v>POI542</v>
          </cell>
          <cell r="C297" t="str">
            <v>POI543</v>
          </cell>
          <cell r="D297" t="str">
            <v>POI544</v>
          </cell>
          <cell r="E297" t="str">
            <v>POI545</v>
          </cell>
          <cell r="F297" t="str">
            <v>POI546</v>
          </cell>
          <cell r="G297" t="str">
            <v>POI547</v>
          </cell>
          <cell r="H297" t="str">
            <v>POI548</v>
          </cell>
          <cell r="I297" t="str">
            <v>Apple iPhone 12 64GB - Červený</v>
          </cell>
        </row>
        <row r="298">
          <cell r="A298">
            <v>501913</v>
          </cell>
          <cell r="B298" t="str">
            <v>POI549</v>
          </cell>
          <cell r="C298" t="str">
            <v>POI550</v>
          </cell>
          <cell r="D298" t="str">
            <v>POI551</v>
          </cell>
          <cell r="E298" t="str">
            <v>POI552</v>
          </cell>
          <cell r="F298" t="str">
            <v>POI553</v>
          </cell>
          <cell r="G298" t="str">
            <v>POI554</v>
          </cell>
          <cell r="H298" t="str">
            <v>POI555</v>
          </cell>
          <cell r="I298" t="str">
            <v>Apple iPhone 12 64GB - Modrý</v>
          </cell>
        </row>
        <row r="299">
          <cell r="A299">
            <v>501914</v>
          </cell>
          <cell r="B299" t="str">
            <v>POI556</v>
          </cell>
          <cell r="C299" t="str">
            <v>POI557</v>
          </cell>
          <cell r="D299" t="str">
            <v>POI558</v>
          </cell>
          <cell r="E299" t="str">
            <v>POI559</v>
          </cell>
          <cell r="F299" t="str">
            <v>POI560</v>
          </cell>
          <cell r="G299" t="str">
            <v>POI561</v>
          </cell>
          <cell r="H299" t="str">
            <v>POI562</v>
          </cell>
          <cell r="I299" t="str">
            <v>Apple iPhone 12 64GB - Zelený</v>
          </cell>
        </row>
        <row r="300">
          <cell r="A300">
            <v>501920</v>
          </cell>
          <cell r="B300" t="str">
            <v>POI563</v>
          </cell>
          <cell r="C300" t="str">
            <v>POI564</v>
          </cell>
          <cell r="D300" t="str">
            <v>POI565</v>
          </cell>
          <cell r="E300" t="str">
            <v>POI566</v>
          </cell>
          <cell r="F300" t="str">
            <v>POI567</v>
          </cell>
          <cell r="G300" t="str">
            <v>POI568</v>
          </cell>
          <cell r="H300" t="str">
            <v>POI569</v>
          </cell>
          <cell r="I300" t="str">
            <v>Apple iPhone 12 128GB - Černý</v>
          </cell>
        </row>
        <row r="301">
          <cell r="A301">
            <v>501921</v>
          </cell>
          <cell r="B301" t="str">
            <v>POI570</v>
          </cell>
          <cell r="C301" t="str">
            <v>POI571</v>
          </cell>
          <cell r="D301" t="str">
            <v>POI572</v>
          </cell>
          <cell r="E301" t="str">
            <v>POI573</v>
          </cell>
          <cell r="F301" t="str">
            <v>POI574</v>
          </cell>
          <cell r="G301" t="str">
            <v>POI575</v>
          </cell>
          <cell r="H301" t="str">
            <v>POI576</v>
          </cell>
          <cell r="I301" t="str">
            <v>Apple iPhone 12 128GB - Bílý</v>
          </cell>
        </row>
        <row r="302">
          <cell r="A302">
            <v>501930</v>
          </cell>
          <cell r="B302" t="str">
            <v>POI577</v>
          </cell>
          <cell r="C302" t="str">
            <v>POI578</v>
          </cell>
          <cell r="D302" t="str">
            <v>POI579</v>
          </cell>
          <cell r="E302" t="str">
            <v>POI580</v>
          </cell>
          <cell r="F302" t="str">
            <v>POI581</v>
          </cell>
          <cell r="G302" t="str">
            <v>POI582</v>
          </cell>
          <cell r="H302" t="str">
            <v>POI583</v>
          </cell>
          <cell r="I302" t="str">
            <v>Apple iPhone 12 256GB - Černý</v>
          </cell>
        </row>
        <row r="303">
          <cell r="A303">
            <v>501940</v>
          </cell>
          <cell r="B303" t="str">
            <v>POI584</v>
          </cell>
          <cell r="C303" t="str">
            <v>POI585</v>
          </cell>
          <cell r="D303" t="str">
            <v>POI586</v>
          </cell>
          <cell r="E303" t="str">
            <v>POI587</v>
          </cell>
          <cell r="F303" t="str">
            <v>POI588</v>
          </cell>
          <cell r="G303" t="str">
            <v>POI589</v>
          </cell>
          <cell r="H303" t="str">
            <v>POI590</v>
          </cell>
          <cell r="I303" t="str">
            <v>Apple iPhone 12 Pro 128GB - Šedý</v>
          </cell>
        </row>
        <row r="304">
          <cell r="A304">
            <v>501941</v>
          </cell>
          <cell r="B304" t="str">
            <v>POI591</v>
          </cell>
          <cell r="C304" t="str">
            <v>POI592</v>
          </cell>
          <cell r="D304" t="str">
            <v>POI593</v>
          </cell>
          <cell r="E304" t="str">
            <v>POI594</v>
          </cell>
          <cell r="F304" t="str">
            <v>POI595</v>
          </cell>
          <cell r="G304" t="str">
            <v>POI596</v>
          </cell>
          <cell r="H304" t="str">
            <v>POI597</v>
          </cell>
          <cell r="I304" t="str">
            <v>Apple iPhone 12 Pro 128GB - Zlatý</v>
          </cell>
        </row>
        <row r="305">
          <cell r="A305">
            <v>501942</v>
          </cell>
          <cell r="B305" t="str">
            <v>POI598</v>
          </cell>
          <cell r="C305" t="str">
            <v>POI599</v>
          </cell>
          <cell r="D305" t="str">
            <v>POI600</v>
          </cell>
          <cell r="E305" t="str">
            <v>POI601</v>
          </cell>
          <cell r="F305" t="str">
            <v>POI602</v>
          </cell>
          <cell r="G305" t="str">
            <v>POI603</v>
          </cell>
          <cell r="H305" t="str">
            <v>POI604</v>
          </cell>
          <cell r="I305" t="str">
            <v>Apple iPhone 12 Pro 128GB - Modrý</v>
          </cell>
        </row>
        <row r="306">
          <cell r="A306">
            <v>501950</v>
          </cell>
          <cell r="B306" t="str">
            <v>POI605</v>
          </cell>
          <cell r="C306" t="str">
            <v>POI606</v>
          </cell>
          <cell r="D306" t="str">
            <v>POI607</v>
          </cell>
          <cell r="E306" t="str">
            <v>POI608</v>
          </cell>
          <cell r="F306" t="str">
            <v>POI609</v>
          </cell>
          <cell r="G306" t="str">
            <v>POI610</v>
          </cell>
          <cell r="H306" t="str">
            <v>POI611</v>
          </cell>
          <cell r="I306" t="str">
            <v>Apple iPhone 12 Pro 256GB - Šedý</v>
          </cell>
        </row>
        <row r="307">
          <cell r="A307">
            <v>501960</v>
          </cell>
          <cell r="B307" t="str">
            <v>POI614</v>
          </cell>
          <cell r="C307" t="str">
            <v>POI615</v>
          </cell>
          <cell r="D307" t="str">
            <v>POI616</v>
          </cell>
          <cell r="E307" t="str">
            <v>POI617</v>
          </cell>
          <cell r="F307" t="str">
            <v>POI618</v>
          </cell>
          <cell r="G307" t="str">
            <v>POI619</v>
          </cell>
          <cell r="H307" t="str">
            <v>POI620</v>
          </cell>
          <cell r="I307" t="str">
            <v>Apple iPhone 12 mini 64GB - Černý</v>
          </cell>
        </row>
        <row r="308">
          <cell r="A308">
            <v>501961</v>
          </cell>
          <cell r="B308" t="str">
            <v>POI621</v>
          </cell>
          <cell r="C308" t="str">
            <v>POI622</v>
          </cell>
          <cell r="D308" t="str">
            <v>POI623</v>
          </cell>
          <cell r="E308" t="str">
            <v>POI624</v>
          </cell>
          <cell r="F308" t="str">
            <v>POI625</v>
          </cell>
          <cell r="G308" t="str">
            <v>POI626</v>
          </cell>
          <cell r="H308" t="str">
            <v>POI627</v>
          </cell>
          <cell r="I308" t="str">
            <v>Apple iPhone 12 mini 64GB - Bílý</v>
          </cell>
        </row>
        <row r="309">
          <cell r="A309">
            <v>501962</v>
          </cell>
          <cell r="B309" t="str">
            <v>POI628</v>
          </cell>
          <cell r="C309" t="str">
            <v>POI629</v>
          </cell>
          <cell r="D309" t="str">
            <v>POI630</v>
          </cell>
          <cell r="E309" t="str">
            <v>POI631</v>
          </cell>
          <cell r="F309" t="str">
            <v>POI632</v>
          </cell>
          <cell r="G309" t="str">
            <v>POI633</v>
          </cell>
          <cell r="H309" t="str">
            <v>POI634</v>
          </cell>
          <cell r="I309" t="str">
            <v>Apple iPhone 12 mini 64GB - Modrý</v>
          </cell>
        </row>
        <row r="310">
          <cell r="A310">
            <v>501963</v>
          </cell>
          <cell r="B310" t="str">
            <v>POI635</v>
          </cell>
          <cell r="C310" t="str">
            <v>POI636</v>
          </cell>
          <cell r="D310" t="str">
            <v>POI637</v>
          </cell>
          <cell r="E310" t="str">
            <v>POI638</v>
          </cell>
          <cell r="F310" t="str">
            <v>POI639</v>
          </cell>
          <cell r="G310" t="str">
            <v>POI640</v>
          </cell>
          <cell r="H310" t="str">
            <v>POI641</v>
          </cell>
          <cell r="I310" t="str">
            <v>Apple iPhone 12 mini 64GB - Zelený</v>
          </cell>
        </row>
        <row r="311">
          <cell r="A311">
            <v>501970</v>
          </cell>
          <cell r="B311" t="str">
            <v>POI642</v>
          </cell>
          <cell r="C311" t="str">
            <v>POI643</v>
          </cell>
          <cell r="D311" t="str">
            <v>POI644</v>
          </cell>
          <cell r="E311" t="str">
            <v>POI645</v>
          </cell>
          <cell r="F311" t="str">
            <v>POI646</v>
          </cell>
          <cell r="G311" t="str">
            <v>POI647</v>
          </cell>
          <cell r="H311" t="str">
            <v>POI648</v>
          </cell>
          <cell r="I311" t="str">
            <v>Apple iPhone 12 mini 128GB - Černý</v>
          </cell>
        </row>
        <row r="312">
          <cell r="A312">
            <v>501971</v>
          </cell>
          <cell r="B312" t="str">
            <v>POI649</v>
          </cell>
          <cell r="C312" t="str">
            <v>POI650</v>
          </cell>
          <cell r="D312" t="str">
            <v>POI651</v>
          </cell>
          <cell r="E312" t="str">
            <v>POI652</v>
          </cell>
          <cell r="F312" t="str">
            <v>POI653</v>
          </cell>
          <cell r="G312" t="str">
            <v>POI654</v>
          </cell>
          <cell r="H312" t="str">
            <v>POI655</v>
          </cell>
          <cell r="I312" t="str">
            <v>Apple iPhone 12 mini 128GB - Bílý</v>
          </cell>
        </row>
        <row r="313">
          <cell r="A313">
            <v>501980</v>
          </cell>
          <cell r="B313" t="str">
            <v>POI656</v>
          </cell>
          <cell r="C313" t="str">
            <v>POI657</v>
          </cell>
          <cell r="D313" t="str">
            <v>POI658</v>
          </cell>
          <cell r="E313" t="str">
            <v>POI659</v>
          </cell>
          <cell r="F313" t="str">
            <v>POI660</v>
          </cell>
          <cell r="G313" t="str">
            <v>POI661</v>
          </cell>
          <cell r="H313" t="str">
            <v>POI662</v>
          </cell>
          <cell r="I313" t="str">
            <v>Apple iPhone 12 mini 256GB - Černý</v>
          </cell>
        </row>
        <row r="314">
          <cell r="A314">
            <v>501990</v>
          </cell>
          <cell r="B314" t="str">
            <v>POI663</v>
          </cell>
          <cell r="C314" t="str">
            <v>POI664</v>
          </cell>
          <cell r="D314" t="str">
            <v>POI665</v>
          </cell>
          <cell r="E314" t="str">
            <v>POI666</v>
          </cell>
          <cell r="F314" t="str">
            <v>POI667</v>
          </cell>
          <cell r="G314" t="str">
            <v>POI668</v>
          </cell>
          <cell r="H314" t="str">
            <v>POI669</v>
          </cell>
          <cell r="I314" t="str">
            <v>Apple iPhone 12 Pro Max 128GB - Šedý</v>
          </cell>
        </row>
        <row r="315">
          <cell r="A315">
            <v>501991</v>
          </cell>
          <cell r="B315" t="str">
            <v>POI670</v>
          </cell>
          <cell r="C315" t="str">
            <v>POI671</v>
          </cell>
          <cell r="D315" t="str">
            <v>POI672</v>
          </cell>
          <cell r="E315" t="str">
            <v>POI673</v>
          </cell>
          <cell r="F315" t="str">
            <v>POI674</v>
          </cell>
          <cell r="G315" t="str">
            <v>POI675</v>
          </cell>
          <cell r="H315" t="str">
            <v>POI676</v>
          </cell>
          <cell r="I315" t="str">
            <v>Apple iPhone 12 Pro Max 128GB - Zlatý</v>
          </cell>
        </row>
        <row r="316">
          <cell r="A316">
            <v>502000</v>
          </cell>
          <cell r="B316" t="str">
            <v>POI677</v>
          </cell>
          <cell r="C316" t="str">
            <v>POI678</v>
          </cell>
          <cell r="D316" t="str">
            <v>POI679</v>
          </cell>
          <cell r="E316" t="str">
            <v>POI680</v>
          </cell>
          <cell r="F316" t="str">
            <v>POI681</v>
          </cell>
          <cell r="G316" t="str">
            <v>POI682</v>
          </cell>
          <cell r="H316" t="str">
            <v>POI683</v>
          </cell>
          <cell r="I316" t="str">
            <v>Apple iPhone 12 Pro Max 256GB - Šedý</v>
          </cell>
        </row>
        <row r="317">
          <cell r="A317">
            <v>502001</v>
          </cell>
          <cell r="B317" t="str">
            <v>POI684</v>
          </cell>
          <cell r="C317" t="str">
            <v>POI685</v>
          </cell>
          <cell r="D317" t="str">
            <v>POI686</v>
          </cell>
          <cell r="E317" t="str">
            <v>POI687</v>
          </cell>
          <cell r="F317" t="str">
            <v>POI688</v>
          </cell>
          <cell r="G317" t="str">
            <v>POI689</v>
          </cell>
          <cell r="H317" t="str">
            <v>POI690</v>
          </cell>
          <cell r="I317" t="str">
            <v>Apple iPhone 12 Pro Max 256GB - Modrý</v>
          </cell>
        </row>
        <row r="318">
          <cell r="A318">
            <v>202590</v>
          </cell>
          <cell r="B318" t="str">
            <v>POI698</v>
          </cell>
          <cell r="C318" t="str">
            <v>POI699</v>
          </cell>
          <cell r="D318" t="str">
            <v>POI700</v>
          </cell>
          <cell r="E318" t="str">
            <v>POI701</v>
          </cell>
          <cell r="F318" t="str">
            <v>POI702</v>
          </cell>
          <cell r="G318" t="str">
            <v>POI703</v>
          </cell>
          <cell r="H318" t="str">
            <v>POI704</v>
          </cell>
          <cell r="I318" t="str">
            <v>Samsung Galaxy A42 5G (A426B) - Šedý</v>
          </cell>
        </row>
        <row r="319">
          <cell r="A319">
            <v>502010</v>
          </cell>
          <cell r="B319" t="str">
            <v>POI709</v>
          </cell>
          <cell r="C319" t="str">
            <v>POI710</v>
          </cell>
          <cell r="D319" t="str">
            <v>POI711</v>
          </cell>
          <cell r="E319" t="str">
            <v>POI712</v>
          </cell>
          <cell r="F319" t="str">
            <v>POI713</v>
          </cell>
          <cell r="G319" t="str">
            <v>POI714</v>
          </cell>
          <cell r="H319" t="str">
            <v>POI715</v>
          </cell>
          <cell r="I319" t="str">
            <v>Apple iPhone 11 64GB - Černý</v>
          </cell>
        </row>
        <row r="320">
          <cell r="A320">
            <v>502011</v>
          </cell>
          <cell r="B320" t="str">
            <v>POI826</v>
          </cell>
          <cell r="C320" t="str">
            <v>POI757</v>
          </cell>
          <cell r="D320" t="str">
            <v>POI758</v>
          </cell>
          <cell r="E320" t="str">
            <v>POI759</v>
          </cell>
          <cell r="F320" t="str">
            <v>POI760</v>
          </cell>
          <cell r="G320" t="str">
            <v>POI761</v>
          </cell>
          <cell r="H320" t="str">
            <v>POI762</v>
          </cell>
          <cell r="I320" t="str">
            <v>Apple iPhone 11 64GB - Bílý</v>
          </cell>
        </row>
        <row r="321">
          <cell r="A321">
            <v>502020</v>
          </cell>
          <cell r="B321" t="str">
            <v>POI763</v>
          </cell>
          <cell r="C321" t="str">
            <v>POI764</v>
          </cell>
          <cell r="D321" t="str">
            <v>POI765</v>
          </cell>
          <cell r="E321" t="str">
            <v>POI766</v>
          </cell>
          <cell r="F321" t="str">
            <v>POI767</v>
          </cell>
          <cell r="G321" t="str">
            <v>POI768</v>
          </cell>
          <cell r="H321" t="str">
            <v>POI769</v>
          </cell>
          <cell r="I321" t="str">
            <v>Apple iPhone 11 128GB - Černý</v>
          </cell>
        </row>
        <row r="322">
          <cell r="A322">
            <v>502021</v>
          </cell>
          <cell r="B322" t="str">
            <v>POI770</v>
          </cell>
          <cell r="C322" t="str">
            <v>POI771</v>
          </cell>
          <cell r="D322" t="str">
            <v>POI772</v>
          </cell>
          <cell r="E322" t="str">
            <v>POI773</v>
          </cell>
          <cell r="F322" t="str">
            <v>POI774</v>
          </cell>
          <cell r="G322" t="str">
            <v>POI775</v>
          </cell>
          <cell r="H322" t="str">
            <v>POI776</v>
          </cell>
          <cell r="I322" t="str">
            <v>Apple iPhone 11 128GB - Bílý</v>
          </cell>
        </row>
        <row r="323">
          <cell r="A323">
            <v>502030</v>
          </cell>
          <cell r="B323" t="str">
            <v>POI777</v>
          </cell>
          <cell r="C323" t="str">
            <v>POI778</v>
          </cell>
          <cell r="D323" t="str">
            <v>POI779</v>
          </cell>
          <cell r="E323" t="str">
            <v>POI780</v>
          </cell>
          <cell r="F323" t="str">
            <v>POI781</v>
          </cell>
          <cell r="G323" t="str">
            <v>POI782</v>
          </cell>
          <cell r="H323" t="str">
            <v>POI783</v>
          </cell>
          <cell r="I323" t="str">
            <v>Apple iPhone SE 64GB - Černý</v>
          </cell>
        </row>
        <row r="324">
          <cell r="A324">
            <v>502031</v>
          </cell>
          <cell r="B324" t="str">
            <v>POI784</v>
          </cell>
          <cell r="C324" t="str">
            <v>POI785</v>
          </cell>
          <cell r="D324" t="str">
            <v>POI786</v>
          </cell>
          <cell r="E324" t="str">
            <v>POI787</v>
          </cell>
          <cell r="F324" t="str">
            <v>POI788</v>
          </cell>
          <cell r="G324" t="str">
            <v>POI789</v>
          </cell>
          <cell r="H324" t="str">
            <v>POI790</v>
          </cell>
          <cell r="I324" t="str">
            <v>Apple iPhone SE 64GB - Bílý</v>
          </cell>
        </row>
        <row r="325">
          <cell r="A325">
            <v>502032</v>
          </cell>
          <cell r="B325" t="str">
            <v>POI791</v>
          </cell>
          <cell r="C325" t="str">
            <v>POI792</v>
          </cell>
          <cell r="D325" t="str">
            <v>POI793</v>
          </cell>
          <cell r="E325" t="str">
            <v>POI794</v>
          </cell>
          <cell r="F325" t="str">
            <v>POI795</v>
          </cell>
          <cell r="G325" t="str">
            <v>POI796</v>
          </cell>
          <cell r="H325" t="str">
            <v>POI797</v>
          </cell>
          <cell r="I325" t="str">
            <v>Apple iPhone SE 64GB - Červený</v>
          </cell>
        </row>
        <row r="326">
          <cell r="A326">
            <v>502040</v>
          </cell>
          <cell r="B326" t="str">
            <v>POI798</v>
          </cell>
          <cell r="C326" t="str">
            <v>POI799</v>
          </cell>
          <cell r="D326" t="str">
            <v>POI800</v>
          </cell>
          <cell r="E326" t="str">
            <v>POI801</v>
          </cell>
          <cell r="F326" t="str">
            <v>POI802</v>
          </cell>
          <cell r="G326" t="str">
            <v>POI803</v>
          </cell>
          <cell r="H326" t="str">
            <v>POI804</v>
          </cell>
          <cell r="I326" t="str">
            <v>Apple iPhone SE 128GB - Černý</v>
          </cell>
        </row>
        <row r="327">
          <cell r="A327">
            <v>502041</v>
          </cell>
          <cell r="B327" t="str">
            <v>POI805</v>
          </cell>
          <cell r="C327" t="str">
            <v>POI806</v>
          </cell>
          <cell r="D327" t="str">
            <v>POI807</v>
          </cell>
          <cell r="E327" t="str">
            <v>POI808</v>
          </cell>
          <cell r="F327" t="str">
            <v>POI809</v>
          </cell>
          <cell r="G327" t="str">
            <v>POI810</v>
          </cell>
          <cell r="H327" t="str">
            <v>POI811</v>
          </cell>
          <cell r="I327" t="str">
            <v>Apple iPhone SE 128GB - Bílý</v>
          </cell>
        </row>
        <row r="328">
          <cell r="A328">
            <v>502050</v>
          </cell>
          <cell r="B328" t="str">
            <v>POI812</v>
          </cell>
          <cell r="C328" t="str">
            <v>POI813</v>
          </cell>
          <cell r="D328" t="str">
            <v>POI814</v>
          </cell>
          <cell r="E328" t="str">
            <v>POI815</v>
          </cell>
          <cell r="F328" t="str">
            <v>POI816</v>
          </cell>
          <cell r="G328" t="str">
            <v>POI817</v>
          </cell>
          <cell r="H328" t="str">
            <v>POI818</v>
          </cell>
          <cell r="I328" t="str">
            <v>Apple iPhone SE 256GB - Černý</v>
          </cell>
        </row>
        <row r="329">
          <cell r="A329">
            <v>502060</v>
          </cell>
          <cell r="B329" t="str">
            <v>POI819</v>
          </cell>
          <cell r="C329" t="str">
            <v>POI820</v>
          </cell>
          <cell r="D329" t="str">
            <v>POI821</v>
          </cell>
          <cell r="E329" t="str">
            <v>POI822</v>
          </cell>
          <cell r="F329" t="str">
            <v>POI823</v>
          </cell>
          <cell r="G329" t="str">
            <v>POI824</v>
          </cell>
          <cell r="H329" t="str">
            <v>POI825</v>
          </cell>
          <cell r="I329" t="str">
            <v>Apple iPhone XR 64GB - Černý</v>
          </cell>
        </row>
        <row r="330">
          <cell r="A330">
            <v>101700</v>
          </cell>
          <cell r="B330" t="str">
            <v>POI848</v>
          </cell>
          <cell r="C330" t="str">
            <v>POI849</v>
          </cell>
          <cell r="D330" t="str">
            <v>POI850</v>
          </cell>
          <cell r="E330" t="str">
            <v>POI851</v>
          </cell>
          <cell r="F330" t="str">
            <v>POI852</v>
          </cell>
          <cell r="G330" t="str">
            <v>POI853</v>
          </cell>
          <cell r="H330" t="str">
            <v>POI854</v>
          </cell>
          <cell r="I330" t="str">
            <v>OnePlus 8T 128GB - Stříbrný</v>
          </cell>
        </row>
        <row r="331">
          <cell r="A331">
            <v>101560</v>
          </cell>
          <cell r="B331" t="str">
            <v>POI897</v>
          </cell>
          <cell r="C331" t="str">
            <v>POI898</v>
          </cell>
          <cell r="D331" t="str">
            <v>POI899</v>
          </cell>
          <cell r="E331" t="str">
            <v>POI900</v>
          </cell>
          <cell r="F331" t="str">
            <v>POI901</v>
          </cell>
          <cell r="H331" t="str">
            <v>POI902</v>
          </cell>
          <cell r="I331" t="str">
            <v>Nokia 3.4 - Modrý</v>
          </cell>
        </row>
        <row r="332">
          <cell r="A332">
            <v>202610</v>
          </cell>
          <cell r="B332" t="str">
            <v>POI903</v>
          </cell>
          <cell r="C332" t="str">
            <v>POI904</v>
          </cell>
          <cell r="D332" t="str">
            <v>POI905</v>
          </cell>
          <cell r="E332" t="str">
            <v>POI906</v>
          </cell>
          <cell r="F332" t="str">
            <v>POI907</v>
          </cell>
          <cell r="H332" t="str">
            <v>POI908</v>
          </cell>
          <cell r="I332" t="str">
            <v>Samsung Galaxy A02s (A025G) - Černý</v>
          </cell>
        </row>
        <row r="333">
          <cell r="A333">
            <v>202611</v>
          </cell>
          <cell r="B333" t="str">
            <v>POI909</v>
          </cell>
          <cell r="C333" t="str">
            <v>POI910</v>
          </cell>
          <cell r="D333" t="str">
            <v>POI911</v>
          </cell>
          <cell r="E333" t="str">
            <v>POI912</v>
          </cell>
          <cell r="F333" t="str">
            <v>POI913</v>
          </cell>
          <cell r="H333" t="str">
            <v>POI914</v>
          </cell>
          <cell r="I333" t="str">
            <v>Samsung Galaxy A02s (A025G) - Bílý</v>
          </cell>
        </row>
        <row r="334">
          <cell r="A334">
            <v>202600</v>
          </cell>
          <cell r="B334" t="str">
            <v>POI915</v>
          </cell>
          <cell r="C334" t="str">
            <v>POI916</v>
          </cell>
          <cell r="D334" t="str">
            <v>POI917</v>
          </cell>
          <cell r="E334" t="str">
            <v>POI918</v>
          </cell>
          <cell r="F334" t="str">
            <v>POI919</v>
          </cell>
          <cell r="H334" t="str">
            <v>POI920</v>
          </cell>
          <cell r="I334" t="str">
            <v>Samsung Galaxy A12 (A125F) - Modrý</v>
          </cell>
        </row>
        <row r="335">
          <cell r="A335">
            <v>202601</v>
          </cell>
          <cell r="B335" t="str">
            <v>POI921</v>
          </cell>
          <cell r="C335" t="str">
            <v>POI922</v>
          </cell>
          <cell r="D335" t="str">
            <v>POI923</v>
          </cell>
          <cell r="E335" t="str">
            <v>POI924</v>
          </cell>
          <cell r="F335" t="str">
            <v>POI925</v>
          </cell>
          <cell r="H335" t="str">
            <v>POI926</v>
          </cell>
          <cell r="I335" t="str">
            <v>Samsung Galaxy A12 (A125F) - Bílý</v>
          </cell>
        </row>
        <row r="336">
          <cell r="A336">
            <v>202660</v>
          </cell>
          <cell r="B336" t="str">
            <v>POI927</v>
          </cell>
          <cell r="C336" t="str">
            <v>POI928</v>
          </cell>
          <cell r="D336" t="str">
            <v>POI929</v>
          </cell>
          <cell r="E336" t="str">
            <v>POI930</v>
          </cell>
          <cell r="F336" t="str">
            <v>POI931</v>
          </cell>
          <cell r="G336" t="str">
            <v>POI932</v>
          </cell>
          <cell r="H336" t="str">
            <v>POI933</v>
          </cell>
          <cell r="I336" t="str">
            <v>Samsung Galaxy A32 5G (A326B) - Černý</v>
          </cell>
        </row>
        <row r="337">
          <cell r="A337">
            <v>202661</v>
          </cell>
          <cell r="B337" t="str">
            <v>POI934</v>
          </cell>
          <cell r="C337" t="str">
            <v>POI935</v>
          </cell>
          <cell r="D337" t="str">
            <v>POI936</v>
          </cell>
          <cell r="E337" t="str">
            <v>POI937</v>
          </cell>
          <cell r="F337" t="str">
            <v>POI938</v>
          </cell>
          <cell r="G337" t="str">
            <v>POI939</v>
          </cell>
          <cell r="H337" t="str">
            <v>POI940</v>
          </cell>
          <cell r="I337" t="str">
            <v>Samsung Galaxy A32 5G (A326B) - Fialový</v>
          </cell>
        </row>
        <row r="338">
          <cell r="A338">
            <v>202620</v>
          </cell>
          <cell r="B338" t="str">
            <v>POI941</v>
          </cell>
          <cell r="C338" t="str">
            <v>POI942</v>
          </cell>
          <cell r="D338" t="str">
            <v>POI943</v>
          </cell>
          <cell r="E338" t="str">
            <v>POI944</v>
          </cell>
          <cell r="F338" t="str">
            <v>POI945</v>
          </cell>
          <cell r="G338" t="str">
            <v>POI946</v>
          </cell>
          <cell r="H338" t="str">
            <v>POI947</v>
          </cell>
          <cell r="I338" t="str">
            <v>Samsung Galaxy S21 5G 128GB (G991B) - Šedý</v>
          </cell>
        </row>
        <row r="339">
          <cell r="A339">
            <v>202621</v>
          </cell>
          <cell r="B339" t="str">
            <v>POI948</v>
          </cell>
          <cell r="C339" t="str">
            <v>POI949</v>
          </cell>
          <cell r="D339" t="str">
            <v>POI950</v>
          </cell>
          <cell r="E339" t="str">
            <v>POI951</v>
          </cell>
          <cell r="F339" t="str">
            <v>POI952</v>
          </cell>
          <cell r="G339" t="str">
            <v>POI953</v>
          </cell>
          <cell r="H339" t="str">
            <v>POI954</v>
          </cell>
          <cell r="I339" t="str">
            <v>Samsung Galaxy S21 5G 128GB (G991B) - Fialový</v>
          </cell>
        </row>
        <row r="340">
          <cell r="A340">
            <v>202640</v>
          </cell>
          <cell r="B340" t="str">
            <v>POI955</v>
          </cell>
          <cell r="C340" t="str">
            <v>POI956</v>
          </cell>
          <cell r="D340" t="str">
            <v>POI957</v>
          </cell>
          <cell r="E340" t="str">
            <v>POI958</v>
          </cell>
          <cell r="F340" t="str">
            <v>POI959</v>
          </cell>
          <cell r="G340" t="str">
            <v>POI960</v>
          </cell>
          <cell r="H340" t="str">
            <v>POI961</v>
          </cell>
          <cell r="I340" t="str">
            <v>Samsung Galaxy S21+ 5G 128GB (G996B) - Stříbrný</v>
          </cell>
        </row>
        <row r="341">
          <cell r="A341">
            <v>202650</v>
          </cell>
          <cell r="B341" t="str">
            <v>POI962</v>
          </cell>
          <cell r="C341" t="str">
            <v>POI963</v>
          </cell>
          <cell r="D341" t="str">
            <v>POI964</v>
          </cell>
          <cell r="E341" t="str">
            <v>POI965</v>
          </cell>
          <cell r="F341" t="str">
            <v>POI966</v>
          </cell>
          <cell r="G341" t="str">
            <v>POI967</v>
          </cell>
          <cell r="H341" t="str">
            <v>POI968</v>
          </cell>
          <cell r="I341" t="str">
            <v>Samsung Galaxy S21+ 5G 256GB (G996B) - Černý</v>
          </cell>
        </row>
        <row r="342">
          <cell r="A342">
            <v>202630</v>
          </cell>
          <cell r="B342" t="str">
            <v>POI969</v>
          </cell>
          <cell r="C342" t="str">
            <v>POI970</v>
          </cell>
          <cell r="D342" t="str">
            <v>POI971</v>
          </cell>
          <cell r="E342" t="str">
            <v>POI972</v>
          </cell>
          <cell r="F342" t="str">
            <v>POI973</v>
          </cell>
          <cell r="G342" t="str">
            <v>POI974</v>
          </cell>
          <cell r="H342" t="str">
            <v>POI975</v>
          </cell>
          <cell r="I342" t="str">
            <v>Samsung Galaxy S21 Ultra 5G 256GB (G998B) - Černý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zoomScaleNormal="100" workbookViewId="0">
      <selection activeCell="A7" sqref="A7:F7"/>
    </sheetView>
  </sheetViews>
  <sheetFormatPr defaultRowHeight="13.2" x14ac:dyDescent="0.25"/>
  <cols>
    <col min="1" max="1" width="8.88671875" customWidth="1"/>
    <col min="2" max="2" width="8.33203125" customWidth="1"/>
    <col min="3" max="3" width="43.5546875" bestFit="1" customWidth="1"/>
    <col min="4" max="4" width="16.6640625" customWidth="1"/>
    <col min="5" max="5" width="11.88671875" customWidth="1"/>
    <col min="6" max="6" width="13.6640625" customWidth="1"/>
    <col min="7" max="8" width="11.88671875" customWidth="1"/>
    <col min="9" max="9" width="13.5546875" customWidth="1"/>
    <col min="10" max="10" width="10.109375" customWidth="1"/>
  </cols>
  <sheetData>
    <row r="1" spans="1:10" x14ac:dyDescent="0.25">
      <c r="A1" s="13"/>
      <c r="B1" s="13"/>
      <c r="C1" s="13"/>
      <c r="D1" s="13"/>
      <c r="E1" s="13"/>
      <c r="F1" s="13"/>
      <c r="G1" s="13"/>
      <c r="H1" s="13"/>
    </row>
    <row r="2" spans="1:10" ht="12" customHeight="1" x14ac:dyDescent="0.25">
      <c r="A2" s="13"/>
      <c r="B2" s="13"/>
      <c r="C2" s="13"/>
      <c r="D2" s="13"/>
      <c r="E2" s="13"/>
      <c r="F2" s="13"/>
      <c r="G2" s="13"/>
      <c r="H2" s="15"/>
    </row>
    <row r="3" spans="1:10" ht="12" customHeight="1" x14ac:dyDescent="0.25">
      <c r="A3" s="13"/>
      <c r="B3" s="13"/>
      <c r="C3" s="13"/>
      <c r="D3" s="13"/>
      <c r="E3" s="13"/>
      <c r="F3" s="13"/>
      <c r="G3" s="13"/>
      <c r="H3" s="13"/>
    </row>
    <row r="4" spans="1:10" ht="12" customHeight="1" x14ac:dyDescent="0.25">
      <c r="A4" s="13"/>
      <c r="B4" s="13"/>
      <c r="C4" s="13"/>
      <c r="D4" s="13"/>
      <c r="E4" s="13"/>
      <c r="F4" s="13"/>
      <c r="G4" s="13"/>
      <c r="H4" s="13"/>
    </row>
    <row r="5" spans="1:10" ht="12" customHeight="1" x14ac:dyDescent="0.25">
      <c r="A5" s="13"/>
      <c r="B5" s="13"/>
      <c r="C5" s="13"/>
      <c r="D5" s="13"/>
      <c r="E5" s="13"/>
      <c r="F5" s="13"/>
      <c r="G5" s="13"/>
      <c r="H5" s="13"/>
    </row>
    <row r="6" spans="1:10" ht="12" customHeight="1" x14ac:dyDescent="0.25">
      <c r="A6" s="13"/>
      <c r="B6" s="13"/>
      <c r="C6" s="13"/>
      <c r="D6" s="13"/>
      <c r="E6" s="13"/>
      <c r="F6" s="13"/>
      <c r="G6" s="13"/>
      <c r="H6" s="13"/>
    </row>
    <row r="7" spans="1:10" ht="35.1" customHeight="1" x14ac:dyDescent="0.25">
      <c r="A7" s="271" t="s">
        <v>384</v>
      </c>
      <c r="B7" s="271"/>
      <c r="C7" s="271"/>
      <c r="D7" s="271"/>
      <c r="E7" s="271"/>
      <c r="F7" s="271"/>
      <c r="G7" s="246" t="s">
        <v>382</v>
      </c>
      <c r="H7" s="246"/>
    </row>
    <row r="8" spans="1:10" ht="13.8" thickBot="1" x14ac:dyDescent="0.3">
      <c r="F8" s="3"/>
    </row>
    <row r="9" spans="1:10" ht="12.75" customHeight="1" x14ac:dyDescent="0.25">
      <c r="A9" s="240" t="s">
        <v>29</v>
      </c>
      <c r="B9" s="242" t="s">
        <v>1</v>
      </c>
      <c r="C9" s="244" t="s">
        <v>316</v>
      </c>
      <c r="D9" s="257"/>
      <c r="E9" s="253" t="s">
        <v>28</v>
      </c>
      <c r="F9" s="251" t="s">
        <v>27</v>
      </c>
      <c r="G9" s="247" t="s">
        <v>385</v>
      </c>
      <c r="H9" s="249" t="s">
        <v>386</v>
      </c>
    </row>
    <row r="10" spans="1:10" ht="36" customHeight="1" thickBot="1" x14ac:dyDescent="0.3">
      <c r="A10" s="241"/>
      <c r="B10" s="243"/>
      <c r="C10" s="245"/>
      <c r="D10" s="258"/>
      <c r="E10" s="254"/>
      <c r="F10" s="252"/>
      <c r="G10" s="248"/>
      <c r="H10" s="250"/>
    </row>
    <row r="11" spans="1:10" x14ac:dyDescent="0.25">
      <c r="A11" s="199">
        <v>110240</v>
      </c>
      <c r="B11" s="183" t="s">
        <v>360</v>
      </c>
      <c r="C11" s="184" t="s">
        <v>124</v>
      </c>
      <c r="D11" s="185"/>
      <c r="E11" s="186">
        <f t="shared" ref="E11:E74" si="0">F11/1.21</f>
        <v>1238.8429752066115</v>
      </c>
      <c r="F11" s="230">
        <v>1499</v>
      </c>
      <c r="G11" s="187"/>
      <c r="H11" s="231"/>
      <c r="I11" s="14"/>
      <c r="J11" s="9"/>
    </row>
    <row r="12" spans="1:10" x14ac:dyDescent="0.25">
      <c r="A12" s="200">
        <v>110260</v>
      </c>
      <c r="B12" s="159" t="s">
        <v>361</v>
      </c>
      <c r="C12" s="182" t="s">
        <v>145</v>
      </c>
      <c r="D12" s="181" t="s">
        <v>99</v>
      </c>
      <c r="E12" s="164">
        <f t="shared" si="0"/>
        <v>2478.5123966942151</v>
      </c>
      <c r="F12" s="77">
        <v>2999</v>
      </c>
      <c r="G12" s="160"/>
      <c r="H12" s="232"/>
      <c r="I12" s="14"/>
      <c r="J12" s="9"/>
    </row>
    <row r="13" spans="1:10" x14ac:dyDescent="0.25">
      <c r="A13" s="200">
        <v>110250</v>
      </c>
      <c r="B13" s="159" t="s">
        <v>362</v>
      </c>
      <c r="C13" s="158" t="s">
        <v>88</v>
      </c>
      <c r="D13" s="181" t="s">
        <v>99</v>
      </c>
      <c r="E13" s="164">
        <f t="shared" si="0"/>
        <v>1643.8016528925621</v>
      </c>
      <c r="F13" s="77">
        <v>1989</v>
      </c>
      <c r="G13" s="160"/>
      <c r="H13" s="232"/>
      <c r="I13" s="14"/>
      <c r="J13" s="9"/>
    </row>
    <row r="14" spans="1:10" x14ac:dyDescent="0.25">
      <c r="A14" s="200">
        <v>110251</v>
      </c>
      <c r="B14" s="159" t="s">
        <v>363</v>
      </c>
      <c r="C14" s="158" t="s">
        <v>89</v>
      </c>
      <c r="D14" s="181" t="s">
        <v>99</v>
      </c>
      <c r="E14" s="164">
        <f t="shared" si="0"/>
        <v>1643.8016528925621</v>
      </c>
      <c r="F14" s="77">
        <v>1989</v>
      </c>
      <c r="G14" s="160"/>
      <c r="H14" s="232"/>
      <c r="I14" s="14"/>
      <c r="J14" s="9"/>
    </row>
    <row r="15" spans="1:10" x14ac:dyDescent="0.25">
      <c r="A15" s="200">
        <v>502030</v>
      </c>
      <c r="B15" s="159" t="s">
        <v>215</v>
      </c>
      <c r="C15" s="182" t="s">
        <v>125</v>
      </c>
      <c r="D15" s="181"/>
      <c r="E15" s="164">
        <f t="shared" si="0"/>
        <v>10742.975206611571</v>
      </c>
      <c r="F15" s="77">
        <v>12999</v>
      </c>
      <c r="G15" s="160"/>
      <c r="H15" s="232"/>
      <c r="I15" s="14"/>
      <c r="J15" s="9"/>
    </row>
    <row r="16" spans="1:10" x14ac:dyDescent="0.25">
      <c r="A16" s="200">
        <v>502031</v>
      </c>
      <c r="B16" s="159" t="s">
        <v>216</v>
      </c>
      <c r="C16" s="182" t="s">
        <v>126</v>
      </c>
      <c r="D16" s="181"/>
      <c r="E16" s="164">
        <f t="shared" si="0"/>
        <v>10742.975206611571</v>
      </c>
      <c r="F16" s="77">
        <v>12999</v>
      </c>
      <c r="G16" s="160"/>
      <c r="H16" s="232"/>
      <c r="I16" s="14"/>
      <c r="J16" s="9"/>
    </row>
    <row r="17" spans="1:11" x14ac:dyDescent="0.25">
      <c r="A17" s="200">
        <v>502032</v>
      </c>
      <c r="B17" s="159" t="s">
        <v>217</v>
      </c>
      <c r="C17" s="182" t="s">
        <v>127</v>
      </c>
      <c r="D17" s="181"/>
      <c r="E17" s="164">
        <f t="shared" si="0"/>
        <v>10742.975206611571</v>
      </c>
      <c r="F17" s="77">
        <v>12999</v>
      </c>
      <c r="G17" s="160"/>
      <c r="H17" s="232"/>
      <c r="I17" s="14"/>
      <c r="J17" s="9"/>
    </row>
    <row r="18" spans="1:11" x14ac:dyDescent="0.25">
      <c r="A18" s="200">
        <v>501870</v>
      </c>
      <c r="B18" s="159" t="s">
        <v>218</v>
      </c>
      <c r="C18" s="182" t="s">
        <v>196</v>
      </c>
      <c r="D18" s="181" t="s">
        <v>99</v>
      </c>
      <c r="E18" s="164">
        <f t="shared" si="0"/>
        <v>11982.644628099173</v>
      </c>
      <c r="F18" s="77">
        <v>14499</v>
      </c>
      <c r="G18" s="160"/>
      <c r="H18" s="232"/>
      <c r="I18" s="14"/>
      <c r="J18" s="9"/>
    </row>
    <row r="19" spans="1:11" s="4" customFormat="1" x14ac:dyDescent="0.25">
      <c r="A19" s="200">
        <v>502040</v>
      </c>
      <c r="B19" s="159" t="s">
        <v>219</v>
      </c>
      <c r="C19" s="182" t="s">
        <v>128</v>
      </c>
      <c r="D19" s="181"/>
      <c r="E19" s="164">
        <f t="shared" si="0"/>
        <v>11982.644628099173</v>
      </c>
      <c r="F19" s="77">
        <v>14499</v>
      </c>
      <c r="G19" s="160"/>
      <c r="H19" s="232"/>
      <c r="I19" s="14"/>
      <c r="J19" s="9"/>
    </row>
    <row r="20" spans="1:11" s="4" customFormat="1" x14ac:dyDescent="0.25">
      <c r="A20" s="234">
        <v>502041</v>
      </c>
      <c r="B20" s="159" t="s">
        <v>220</v>
      </c>
      <c r="C20" s="182" t="s">
        <v>129</v>
      </c>
      <c r="D20" s="181"/>
      <c r="E20" s="164">
        <f t="shared" si="0"/>
        <v>11982.644628099173</v>
      </c>
      <c r="F20" s="77">
        <v>14499</v>
      </c>
      <c r="G20" s="160"/>
      <c r="H20" s="232"/>
      <c r="I20" s="14"/>
      <c r="J20" s="11"/>
    </row>
    <row r="21" spans="1:11" x14ac:dyDescent="0.25">
      <c r="A21" s="200">
        <v>501880</v>
      </c>
      <c r="B21" s="159" t="s">
        <v>221</v>
      </c>
      <c r="C21" s="182" t="s">
        <v>197</v>
      </c>
      <c r="D21" s="181" t="s">
        <v>99</v>
      </c>
      <c r="E21" s="164">
        <f t="shared" si="0"/>
        <v>14544.628099173555</v>
      </c>
      <c r="F21" s="77">
        <v>17599</v>
      </c>
      <c r="G21" s="161"/>
      <c r="H21" s="232"/>
      <c r="I21" s="14"/>
      <c r="J21" s="9"/>
    </row>
    <row r="22" spans="1:11" s="4" customFormat="1" x14ac:dyDescent="0.25">
      <c r="A22" s="200">
        <v>502050</v>
      </c>
      <c r="B22" s="159" t="s">
        <v>222</v>
      </c>
      <c r="C22" s="182" t="s">
        <v>130</v>
      </c>
      <c r="D22" s="181"/>
      <c r="E22" s="164">
        <f t="shared" si="0"/>
        <v>14544.628099173555</v>
      </c>
      <c r="F22" s="77">
        <v>17599</v>
      </c>
      <c r="G22" s="161"/>
      <c r="H22" s="232"/>
      <c r="I22" s="14"/>
      <c r="J22" s="11"/>
    </row>
    <row r="23" spans="1:11" s="4" customFormat="1" x14ac:dyDescent="0.25">
      <c r="A23" s="200">
        <v>502060</v>
      </c>
      <c r="B23" s="159" t="s">
        <v>223</v>
      </c>
      <c r="C23" s="182" t="s">
        <v>5</v>
      </c>
      <c r="D23" s="181"/>
      <c r="E23" s="164">
        <f t="shared" si="0"/>
        <v>12809.09090909091</v>
      </c>
      <c r="F23" s="77">
        <v>15499</v>
      </c>
      <c r="G23" s="161"/>
      <c r="H23" s="232"/>
      <c r="I23" s="14"/>
      <c r="J23" s="9"/>
    </row>
    <row r="24" spans="1:11" s="4" customFormat="1" x14ac:dyDescent="0.25">
      <c r="A24" s="200">
        <v>502010</v>
      </c>
      <c r="B24" s="159" t="s">
        <v>224</v>
      </c>
      <c r="C24" s="182" t="s">
        <v>36</v>
      </c>
      <c r="D24" s="181"/>
      <c r="E24" s="164">
        <f t="shared" si="0"/>
        <v>15288.429752066117</v>
      </c>
      <c r="F24" s="77">
        <v>18499</v>
      </c>
      <c r="G24" s="161"/>
      <c r="H24" s="232"/>
      <c r="I24" s="14"/>
      <c r="J24" s="11"/>
    </row>
    <row r="25" spans="1:11" s="4" customFormat="1" x14ac:dyDescent="0.25">
      <c r="A25" s="200">
        <v>502011</v>
      </c>
      <c r="B25" s="159" t="s">
        <v>225</v>
      </c>
      <c r="C25" s="182" t="s">
        <v>180</v>
      </c>
      <c r="D25" s="181"/>
      <c r="E25" s="164">
        <f t="shared" si="0"/>
        <v>15288.429752066117</v>
      </c>
      <c r="F25" s="77">
        <v>18499</v>
      </c>
      <c r="G25" s="161"/>
      <c r="H25" s="232"/>
      <c r="I25" s="14"/>
      <c r="J25" s="11"/>
    </row>
    <row r="26" spans="1:11" s="4" customFormat="1" x14ac:dyDescent="0.25">
      <c r="A26" s="200">
        <v>502020</v>
      </c>
      <c r="B26" s="159" t="s">
        <v>226</v>
      </c>
      <c r="C26" s="182" t="s">
        <v>37</v>
      </c>
      <c r="D26" s="181"/>
      <c r="E26" s="164">
        <f t="shared" si="0"/>
        <v>16528.099173553721</v>
      </c>
      <c r="F26" s="77">
        <v>19999</v>
      </c>
      <c r="G26" s="161"/>
      <c r="H26" s="232"/>
      <c r="I26" s="14"/>
      <c r="J26" s="11"/>
    </row>
    <row r="27" spans="1:11" s="4" customFormat="1" x14ac:dyDescent="0.25">
      <c r="A27" s="200">
        <v>502021</v>
      </c>
      <c r="B27" s="159" t="s">
        <v>227</v>
      </c>
      <c r="C27" s="182" t="s">
        <v>38</v>
      </c>
      <c r="D27" s="181"/>
      <c r="E27" s="164">
        <f t="shared" si="0"/>
        <v>16528.099173553721</v>
      </c>
      <c r="F27" s="77">
        <v>19999</v>
      </c>
      <c r="G27" s="161"/>
      <c r="H27" s="232"/>
      <c r="I27" s="14"/>
      <c r="J27" s="9"/>
    </row>
    <row r="28" spans="1:11" s="6" customFormat="1" x14ac:dyDescent="0.25">
      <c r="A28" s="200">
        <v>501910</v>
      </c>
      <c r="B28" s="159" t="s">
        <v>228</v>
      </c>
      <c r="C28" s="182" t="s">
        <v>181</v>
      </c>
      <c r="D28" s="181"/>
      <c r="E28" s="164">
        <f t="shared" si="0"/>
        <v>19007.438016528926</v>
      </c>
      <c r="F28" s="163">
        <v>22999</v>
      </c>
      <c r="G28" s="161"/>
      <c r="H28" s="188"/>
      <c r="I28" s="14"/>
      <c r="J28" s="9"/>
      <c r="K28" s="4"/>
    </row>
    <row r="29" spans="1:11" s="4" customFormat="1" x14ac:dyDescent="0.25">
      <c r="A29" s="200">
        <v>501911</v>
      </c>
      <c r="B29" s="159" t="s">
        <v>229</v>
      </c>
      <c r="C29" s="182" t="s">
        <v>182</v>
      </c>
      <c r="D29" s="181"/>
      <c r="E29" s="164">
        <f t="shared" si="0"/>
        <v>19007.438016528926</v>
      </c>
      <c r="F29" s="163">
        <v>22999</v>
      </c>
      <c r="G29" s="161"/>
      <c r="H29" s="188"/>
      <c r="I29" s="14"/>
      <c r="J29" s="9"/>
    </row>
    <row r="30" spans="1:11" s="4" customFormat="1" x14ac:dyDescent="0.25">
      <c r="A30" s="235">
        <v>501912</v>
      </c>
      <c r="B30" s="159" t="s">
        <v>230</v>
      </c>
      <c r="C30" s="182" t="s">
        <v>183</v>
      </c>
      <c r="D30" s="181"/>
      <c r="E30" s="164">
        <f t="shared" si="0"/>
        <v>19007.438016528926</v>
      </c>
      <c r="F30" s="163">
        <v>22999</v>
      </c>
      <c r="G30" s="161"/>
      <c r="H30" s="188"/>
      <c r="I30" s="14"/>
      <c r="J30" s="11"/>
    </row>
    <row r="31" spans="1:11" x14ac:dyDescent="0.25">
      <c r="A31" s="235">
        <v>501913</v>
      </c>
      <c r="B31" s="159" t="s">
        <v>231</v>
      </c>
      <c r="C31" s="182" t="s">
        <v>184</v>
      </c>
      <c r="D31" s="181"/>
      <c r="E31" s="164">
        <f t="shared" si="0"/>
        <v>19007.438016528926</v>
      </c>
      <c r="F31" s="163">
        <v>22999</v>
      </c>
      <c r="G31" s="161"/>
      <c r="H31" s="188"/>
      <c r="I31" s="14"/>
      <c r="J31" s="9"/>
    </row>
    <row r="32" spans="1:11" x14ac:dyDescent="0.25">
      <c r="A32" s="235">
        <v>501914</v>
      </c>
      <c r="B32" s="159" t="s">
        <v>232</v>
      </c>
      <c r="C32" s="182" t="s">
        <v>185</v>
      </c>
      <c r="D32" s="181"/>
      <c r="E32" s="164">
        <f t="shared" si="0"/>
        <v>19007.438016528926</v>
      </c>
      <c r="F32" s="163">
        <v>22999</v>
      </c>
      <c r="G32" s="161"/>
      <c r="H32" s="188"/>
      <c r="I32" s="14"/>
      <c r="J32" s="9"/>
    </row>
    <row r="33" spans="1:10" s="4" customFormat="1" x14ac:dyDescent="0.25">
      <c r="A33" s="200">
        <v>501920</v>
      </c>
      <c r="B33" s="159" t="s">
        <v>233</v>
      </c>
      <c r="C33" s="182" t="s">
        <v>186</v>
      </c>
      <c r="D33" s="181"/>
      <c r="E33" s="164">
        <f t="shared" si="0"/>
        <v>20247.10743801653</v>
      </c>
      <c r="F33" s="163">
        <v>24499</v>
      </c>
      <c r="G33" s="161"/>
      <c r="H33" s="188"/>
      <c r="I33" s="14"/>
      <c r="J33" s="11"/>
    </row>
    <row r="34" spans="1:10" x14ac:dyDescent="0.25">
      <c r="A34" s="200">
        <v>501921</v>
      </c>
      <c r="B34" s="159" t="s">
        <v>234</v>
      </c>
      <c r="C34" s="182" t="s">
        <v>187</v>
      </c>
      <c r="D34" s="181"/>
      <c r="E34" s="164">
        <f t="shared" si="0"/>
        <v>20247.10743801653</v>
      </c>
      <c r="F34" s="163">
        <v>24499</v>
      </c>
      <c r="G34" s="161"/>
      <c r="H34" s="188"/>
      <c r="I34" s="14"/>
      <c r="J34" s="9"/>
    </row>
    <row r="35" spans="1:10" x14ac:dyDescent="0.25">
      <c r="A35" s="235">
        <v>501922</v>
      </c>
      <c r="B35" s="159" t="s">
        <v>378</v>
      </c>
      <c r="C35" s="201" t="s">
        <v>379</v>
      </c>
      <c r="D35" s="181" t="s">
        <v>103</v>
      </c>
      <c r="E35" s="164">
        <f>F35/1.21</f>
        <v>20247.10743801653</v>
      </c>
      <c r="F35" s="202">
        <v>24499</v>
      </c>
      <c r="G35" s="161"/>
      <c r="H35" s="188"/>
      <c r="I35" s="14"/>
      <c r="J35" s="9"/>
    </row>
    <row r="36" spans="1:10" x14ac:dyDescent="0.25">
      <c r="A36" s="235">
        <v>501930</v>
      </c>
      <c r="B36" s="159" t="s">
        <v>235</v>
      </c>
      <c r="C36" s="182" t="s">
        <v>188</v>
      </c>
      <c r="D36" s="181"/>
      <c r="E36" s="164">
        <f t="shared" si="0"/>
        <v>22726.446280991735</v>
      </c>
      <c r="F36" s="163">
        <v>27499</v>
      </c>
      <c r="G36" s="161"/>
      <c r="H36" s="188"/>
      <c r="I36" s="14"/>
      <c r="J36" s="9"/>
    </row>
    <row r="37" spans="1:10" x14ac:dyDescent="0.25">
      <c r="A37" s="200">
        <v>501960</v>
      </c>
      <c r="B37" s="159" t="s">
        <v>236</v>
      </c>
      <c r="C37" s="182" t="s">
        <v>164</v>
      </c>
      <c r="D37" s="181"/>
      <c r="E37" s="164">
        <f t="shared" si="0"/>
        <v>16528.099173553721</v>
      </c>
      <c r="F37" s="163">
        <v>19999</v>
      </c>
      <c r="G37" s="161"/>
      <c r="H37" s="188"/>
      <c r="I37" s="14"/>
      <c r="J37" s="9"/>
    </row>
    <row r="38" spans="1:10" x14ac:dyDescent="0.25">
      <c r="A38" s="200">
        <v>501961</v>
      </c>
      <c r="B38" s="159" t="s">
        <v>237</v>
      </c>
      <c r="C38" s="182" t="s">
        <v>165</v>
      </c>
      <c r="D38" s="181"/>
      <c r="E38" s="164">
        <f t="shared" si="0"/>
        <v>16528.099173553721</v>
      </c>
      <c r="F38" s="163">
        <v>19999</v>
      </c>
      <c r="G38" s="161"/>
      <c r="H38" s="188"/>
      <c r="I38" s="14"/>
      <c r="J38" s="9"/>
    </row>
    <row r="39" spans="1:10" x14ac:dyDescent="0.25">
      <c r="A39" s="235">
        <v>501962</v>
      </c>
      <c r="B39" s="159" t="s">
        <v>238</v>
      </c>
      <c r="C39" s="182" t="s">
        <v>166</v>
      </c>
      <c r="D39" s="181"/>
      <c r="E39" s="164">
        <f t="shared" si="0"/>
        <v>16528.099173553721</v>
      </c>
      <c r="F39" s="163">
        <v>19999</v>
      </c>
      <c r="G39" s="161"/>
      <c r="H39" s="188"/>
      <c r="I39" s="14"/>
      <c r="J39" s="9"/>
    </row>
    <row r="40" spans="1:10" x14ac:dyDescent="0.25">
      <c r="A40" s="235">
        <v>501963</v>
      </c>
      <c r="B40" s="159" t="s">
        <v>239</v>
      </c>
      <c r="C40" s="182" t="s">
        <v>167</v>
      </c>
      <c r="D40" s="181"/>
      <c r="E40" s="164">
        <f t="shared" si="0"/>
        <v>16528.099173553721</v>
      </c>
      <c r="F40" s="163">
        <v>19999</v>
      </c>
      <c r="G40" s="161"/>
      <c r="H40" s="188"/>
      <c r="I40" s="14"/>
      <c r="J40" s="9"/>
    </row>
    <row r="41" spans="1:10" x14ac:dyDescent="0.25">
      <c r="A41" s="200">
        <v>501970</v>
      </c>
      <c r="B41" s="159" t="s">
        <v>240</v>
      </c>
      <c r="C41" s="182" t="s">
        <v>168</v>
      </c>
      <c r="D41" s="181"/>
      <c r="E41" s="164">
        <f t="shared" si="0"/>
        <v>17767.768595041322</v>
      </c>
      <c r="F41" s="163">
        <v>21499</v>
      </c>
      <c r="G41" s="161"/>
      <c r="H41" s="188"/>
      <c r="I41" s="14"/>
      <c r="J41" s="9"/>
    </row>
    <row r="42" spans="1:10" x14ac:dyDescent="0.25">
      <c r="A42" s="200">
        <v>501971</v>
      </c>
      <c r="B42" s="159" t="s">
        <v>241</v>
      </c>
      <c r="C42" s="182" t="s">
        <v>169</v>
      </c>
      <c r="D42" s="181"/>
      <c r="E42" s="164">
        <f t="shared" si="0"/>
        <v>17767.768595041322</v>
      </c>
      <c r="F42" s="163">
        <v>21499</v>
      </c>
      <c r="G42" s="161"/>
      <c r="H42" s="188"/>
      <c r="I42" s="14"/>
      <c r="J42" s="9"/>
    </row>
    <row r="43" spans="1:10" x14ac:dyDescent="0.25">
      <c r="A43" s="200">
        <v>501980</v>
      </c>
      <c r="B43" s="159" t="s">
        <v>242</v>
      </c>
      <c r="C43" s="182" t="s">
        <v>170</v>
      </c>
      <c r="D43" s="181"/>
      <c r="E43" s="164">
        <f t="shared" si="0"/>
        <v>20247.10743801653</v>
      </c>
      <c r="F43" s="163">
        <v>24499</v>
      </c>
      <c r="G43" s="161"/>
      <c r="H43" s="188"/>
      <c r="I43" s="14"/>
      <c r="J43" s="9"/>
    </row>
    <row r="44" spans="1:10" x14ac:dyDescent="0.25">
      <c r="A44" s="200">
        <v>501940</v>
      </c>
      <c r="B44" s="159" t="s">
        <v>243</v>
      </c>
      <c r="C44" s="182" t="s">
        <v>189</v>
      </c>
      <c r="D44" s="181"/>
      <c r="E44" s="164">
        <f t="shared" si="0"/>
        <v>24792.561983471074</v>
      </c>
      <c r="F44" s="163">
        <v>29999</v>
      </c>
      <c r="G44" s="161"/>
      <c r="H44" s="188"/>
      <c r="I44" s="14"/>
      <c r="J44" s="9"/>
    </row>
    <row r="45" spans="1:10" x14ac:dyDescent="0.25">
      <c r="A45" s="235">
        <v>501941</v>
      </c>
      <c r="B45" s="159" t="s">
        <v>244</v>
      </c>
      <c r="C45" s="182" t="s">
        <v>190</v>
      </c>
      <c r="D45" s="181"/>
      <c r="E45" s="164">
        <f t="shared" si="0"/>
        <v>24792.561983471074</v>
      </c>
      <c r="F45" s="163">
        <v>29999</v>
      </c>
      <c r="G45" s="161"/>
      <c r="H45" s="188"/>
      <c r="I45" s="14"/>
      <c r="J45" s="9"/>
    </row>
    <row r="46" spans="1:10" x14ac:dyDescent="0.25">
      <c r="A46" s="200">
        <v>501942</v>
      </c>
      <c r="B46" s="159" t="s">
        <v>245</v>
      </c>
      <c r="C46" s="182" t="s">
        <v>191</v>
      </c>
      <c r="D46" s="181"/>
      <c r="E46" s="164">
        <f t="shared" si="0"/>
        <v>24792.561983471074</v>
      </c>
      <c r="F46" s="163">
        <v>29999</v>
      </c>
      <c r="G46" s="161"/>
      <c r="H46" s="188"/>
      <c r="I46" s="14"/>
      <c r="J46" s="9"/>
    </row>
    <row r="47" spans="1:10" x14ac:dyDescent="0.25">
      <c r="A47" s="235">
        <v>501950</v>
      </c>
      <c r="B47" s="159" t="s">
        <v>246</v>
      </c>
      <c r="C47" s="182" t="s">
        <v>192</v>
      </c>
      <c r="D47" s="181"/>
      <c r="E47" s="164">
        <f t="shared" si="0"/>
        <v>27271.900826446283</v>
      </c>
      <c r="F47" s="163">
        <v>32999</v>
      </c>
      <c r="G47" s="161"/>
      <c r="H47" s="188"/>
      <c r="I47" s="14"/>
      <c r="J47" s="9"/>
    </row>
    <row r="48" spans="1:10" x14ac:dyDescent="0.25">
      <c r="A48" s="200">
        <v>501990</v>
      </c>
      <c r="B48" s="159" t="s">
        <v>247</v>
      </c>
      <c r="C48" s="182" t="s">
        <v>171</v>
      </c>
      <c r="D48" s="181"/>
      <c r="E48" s="164">
        <f t="shared" si="0"/>
        <v>28098.347107438018</v>
      </c>
      <c r="F48" s="163">
        <v>33999</v>
      </c>
      <c r="G48" s="161"/>
      <c r="H48" s="188"/>
      <c r="I48" s="14"/>
      <c r="J48" s="9"/>
    </row>
    <row r="49" spans="1:10" x14ac:dyDescent="0.25">
      <c r="A49" s="200">
        <v>501991</v>
      </c>
      <c r="B49" s="159" t="s">
        <v>248</v>
      </c>
      <c r="C49" s="182" t="s">
        <v>172</v>
      </c>
      <c r="D49" s="181"/>
      <c r="E49" s="164">
        <f t="shared" si="0"/>
        <v>28098.347107438018</v>
      </c>
      <c r="F49" s="163">
        <v>33999</v>
      </c>
      <c r="G49" s="161"/>
      <c r="H49" s="188"/>
      <c r="I49" s="14"/>
      <c r="J49" s="9"/>
    </row>
    <row r="50" spans="1:10" x14ac:dyDescent="0.25">
      <c r="A50" s="200">
        <v>502000</v>
      </c>
      <c r="B50" s="159" t="s">
        <v>249</v>
      </c>
      <c r="C50" s="182" t="s">
        <v>173</v>
      </c>
      <c r="D50" s="181"/>
      <c r="E50" s="164">
        <f t="shared" si="0"/>
        <v>30577.685950413223</v>
      </c>
      <c r="F50" s="163">
        <v>36999</v>
      </c>
      <c r="G50" s="161"/>
      <c r="H50" s="188"/>
      <c r="I50" s="14"/>
      <c r="J50" s="9"/>
    </row>
    <row r="51" spans="1:10" x14ac:dyDescent="0.25">
      <c r="A51" s="235">
        <v>502001</v>
      </c>
      <c r="B51" s="159" t="s">
        <v>250</v>
      </c>
      <c r="C51" s="182" t="s">
        <v>174</v>
      </c>
      <c r="D51" s="181"/>
      <c r="E51" s="164">
        <f t="shared" si="0"/>
        <v>30577.685950413223</v>
      </c>
      <c r="F51" s="163">
        <v>36999</v>
      </c>
      <c r="G51" s="161"/>
      <c r="H51" s="188"/>
      <c r="I51" s="14"/>
      <c r="J51" s="9"/>
    </row>
    <row r="52" spans="1:10" x14ac:dyDescent="0.25">
      <c r="A52" s="235">
        <v>300940</v>
      </c>
      <c r="B52" s="159" t="s">
        <v>251</v>
      </c>
      <c r="C52" s="182" t="s">
        <v>90</v>
      </c>
      <c r="D52" s="181"/>
      <c r="E52" s="164">
        <f t="shared" si="0"/>
        <v>2222.3140495867769</v>
      </c>
      <c r="F52" s="163">
        <v>2689</v>
      </c>
      <c r="G52" s="161"/>
      <c r="H52" s="188"/>
      <c r="I52" s="14"/>
      <c r="J52" s="9"/>
    </row>
    <row r="53" spans="1:10" x14ac:dyDescent="0.25">
      <c r="A53" s="200">
        <v>300990</v>
      </c>
      <c r="B53" s="159" t="s">
        <v>252</v>
      </c>
      <c r="C53" s="182" t="s">
        <v>122</v>
      </c>
      <c r="D53" s="181"/>
      <c r="E53" s="164">
        <f t="shared" si="0"/>
        <v>4957.8512396694214</v>
      </c>
      <c r="F53" s="163">
        <v>5999</v>
      </c>
      <c r="G53" s="161"/>
      <c r="H53" s="188"/>
      <c r="I53" s="14"/>
      <c r="J53" s="9"/>
    </row>
    <row r="54" spans="1:10" x14ac:dyDescent="0.25">
      <c r="A54" s="235">
        <v>310000</v>
      </c>
      <c r="B54" s="159" t="s">
        <v>253</v>
      </c>
      <c r="C54" s="182" t="s">
        <v>131</v>
      </c>
      <c r="D54" s="181"/>
      <c r="E54" s="164">
        <f t="shared" si="0"/>
        <v>13222.314049586777</v>
      </c>
      <c r="F54" s="163">
        <v>15999</v>
      </c>
      <c r="G54" s="161"/>
      <c r="H54" s="188"/>
      <c r="I54" s="14"/>
      <c r="J54" s="9"/>
    </row>
    <row r="55" spans="1:10" x14ac:dyDescent="0.25">
      <c r="A55" s="200">
        <v>101800</v>
      </c>
      <c r="B55" s="159" t="s">
        <v>254</v>
      </c>
      <c r="C55" s="182" t="s">
        <v>4</v>
      </c>
      <c r="D55" s="181" t="s">
        <v>99</v>
      </c>
      <c r="E55" s="164">
        <f t="shared" si="0"/>
        <v>817.35537190082653</v>
      </c>
      <c r="F55" s="163">
        <v>989</v>
      </c>
      <c r="G55" s="161"/>
      <c r="H55" s="188"/>
      <c r="I55" s="14"/>
      <c r="J55" s="9"/>
    </row>
    <row r="56" spans="1:10" x14ac:dyDescent="0.25">
      <c r="A56" s="200">
        <v>72820</v>
      </c>
      <c r="B56" s="159" t="s">
        <v>255</v>
      </c>
      <c r="C56" s="182" t="s">
        <v>91</v>
      </c>
      <c r="D56" s="181"/>
      <c r="E56" s="164">
        <f t="shared" si="0"/>
        <v>2726.4462809917354</v>
      </c>
      <c r="F56" s="163">
        <v>3299</v>
      </c>
      <c r="G56" s="161"/>
      <c r="H56" s="188"/>
      <c r="I56" s="14"/>
      <c r="J56" s="9"/>
    </row>
    <row r="57" spans="1:10" x14ac:dyDescent="0.25">
      <c r="A57" s="200">
        <v>72821</v>
      </c>
      <c r="B57" s="159" t="s">
        <v>256</v>
      </c>
      <c r="C57" s="182" t="s">
        <v>146</v>
      </c>
      <c r="D57" s="181" t="s">
        <v>99</v>
      </c>
      <c r="E57" s="164">
        <f t="shared" si="0"/>
        <v>2726.4462809917354</v>
      </c>
      <c r="F57" s="163">
        <v>3299</v>
      </c>
      <c r="G57" s="161"/>
      <c r="H57" s="188"/>
      <c r="I57" s="14"/>
      <c r="J57" s="9"/>
    </row>
    <row r="58" spans="1:10" x14ac:dyDescent="0.25">
      <c r="A58" s="200">
        <v>72730</v>
      </c>
      <c r="B58" s="159" t="s">
        <v>257</v>
      </c>
      <c r="C58" s="182" t="s">
        <v>6</v>
      </c>
      <c r="D58" s="181" t="s">
        <v>99</v>
      </c>
      <c r="E58" s="164">
        <f t="shared" si="0"/>
        <v>2478.5123966942151</v>
      </c>
      <c r="F58" s="163">
        <v>2999</v>
      </c>
      <c r="G58" s="161"/>
      <c r="H58" s="188"/>
      <c r="I58" s="14"/>
      <c r="J58" s="9"/>
    </row>
    <row r="59" spans="1:10" x14ac:dyDescent="0.25">
      <c r="A59" s="200">
        <v>72731</v>
      </c>
      <c r="B59" s="159" t="s">
        <v>258</v>
      </c>
      <c r="C59" s="182" t="s">
        <v>7</v>
      </c>
      <c r="D59" s="181" t="s">
        <v>99</v>
      </c>
      <c r="E59" s="164">
        <f t="shared" si="0"/>
        <v>2478.5123966942151</v>
      </c>
      <c r="F59" s="163">
        <v>2999</v>
      </c>
      <c r="G59" s="161"/>
      <c r="H59" s="188"/>
      <c r="I59" s="14"/>
      <c r="J59" s="9"/>
    </row>
    <row r="60" spans="1:10" x14ac:dyDescent="0.25">
      <c r="A60" s="200">
        <v>72790</v>
      </c>
      <c r="B60" s="159" t="s">
        <v>259</v>
      </c>
      <c r="C60" s="182" t="s">
        <v>12</v>
      </c>
      <c r="D60" s="181"/>
      <c r="E60" s="164">
        <f t="shared" si="0"/>
        <v>4131.4049586776864</v>
      </c>
      <c r="F60" s="163">
        <v>4999</v>
      </c>
      <c r="G60" s="161"/>
      <c r="H60" s="188"/>
      <c r="I60" s="14"/>
      <c r="J60" s="9"/>
    </row>
    <row r="61" spans="1:10" x14ac:dyDescent="0.25">
      <c r="A61" s="200">
        <v>72791</v>
      </c>
      <c r="B61" s="159" t="s">
        <v>260</v>
      </c>
      <c r="C61" s="182" t="s">
        <v>13</v>
      </c>
      <c r="D61" s="181"/>
      <c r="E61" s="164">
        <f t="shared" si="0"/>
        <v>4131.4049586776864</v>
      </c>
      <c r="F61" s="163">
        <v>4999</v>
      </c>
      <c r="G61" s="161"/>
      <c r="H61" s="188"/>
      <c r="I61" s="14"/>
      <c r="J61" s="9"/>
    </row>
    <row r="62" spans="1:10" x14ac:dyDescent="0.25">
      <c r="A62" s="200">
        <v>72840</v>
      </c>
      <c r="B62" s="159" t="s">
        <v>261</v>
      </c>
      <c r="C62" s="238" t="s">
        <v>118</v>
      </c>
      <c r="D62" s="181"/>
      <c r="E62" s="164">
        <f t="shared" si="0"/>
        <v>4131.4049586776864</v>
      </c>
      <c r="F62" s="163">
        <v>4999</v>
      </c>
      <c r="G62" s="161"/>
      <c r="H62" s="188"/>
      <c r="I62" s="14"/>
      <c r="J62" s="9"/>
    </row>
    <row r="63" spans="1:10" x14ac:dyDescent="0.25">
      <c r="A63" s="200">
        <v>400820</v>
      </c>
      <c r="B63" s="159" t="s">
        <v>262</v>
      </c>
      <c r="C63" s="238" t="s">
        <v>147</v>
      </c>
      <c r="D63" s="181" t="s">
        <v>99</v>
      </c>
      <c r="E63" s="164">
        <f t="shared" si="0"/>
        <v>2891.7355371900826</v>
      </c>
      <c r="F63" s="163">
        <v>3499</v>
      </c>
      <c r="G63" s="165"/>
      <c r="H63" s="188"/>
      <c r="I63" s="14"/>
      <c r="J63" s="9"/>
    </row>
    <row r="64" spans="1:10" x14ac:dyDescent="0.25">
      <c r="A64" s="200">
        <v>101430</v>
      </c>
      <c r="B64" s="159" t="s">
        <v>263</v>
      </c>
      <c r="C64" s="238" t="s">
        <v>2</v>
      </c>
      <c r="D64" s="181" t="s">
        <v>99</v>
      </c>
      <c r="E64" s="164">
        <f t="shared" si="0"/>
        <v>1156.1983471074379</v>
      </c>
      <c r="F64" s="163">
        <v>1399</v>
      </c>
      <c r="G64" s="165"/>
      <c r="H64" s="188"/>
      <c r="I64" s="14"/>
      <c r="J64" s="9"/>
    </row>
    <row r="65" spans="1:10" x14ac:dyDescent="0.25">
      <c r="A65" s="200">
        <v>101570</v>
      </c>
      <c r="B65" s="159" t="s">
        <v>264</v>
      </c>
      <c r="C65" s="238" t="s">
        <v>311</v>
      </c>
      <c r="D65" s="181"/>
      <c r="E65" s="164">
        <f t="shared" si="0"/>
        <v>1404.1322314049587</v>
      </c>
      <c r="F65" s="163">
        <v>1699</v>
      </c>
      <c r="G65" s="165"/>
      <c r="H65" s="188"/>
      <c r="I65" s="14"/>
      <c r="J65" s="9"/>
    </row>
    <row r="66" spans="1:10" s="4" customFormat="1" x14ac:dyDescent="0.25">
      <c r="A66" s="200">
        <v>101530</v>
      </c>
      <c r="B66" s="159" t="s">
        <v>265</v>
      </c>
      <c r="C66" s="238" t="s">
        <v>108</v>
      </c>
      <c r="D66" s="181" t="s">
        <v>99</v>
      </c>
      <c r="E66" s="164">
        <f t="shared" si="0"/>
        <v>2480.1652892561983</v>
      </c>
      <c r="F66" s="163">
        <v>3001</v>
      </c>
      <c r="G66" s="165"/>
      <c r="H66" s="188"/>
      <c r="I66" s="14"/>
      <c r="J66" s="11"/>
    </row>
    <row r="67" spans="1:10" s="4" customFormat="1" x14ac:dyDescent="0.25">
      <c r="A67" s="200">
        <v>101590</v>
      </c>
      <c r="B67" s="159" t="s">
        <v>347</v>
      </c>
      <c r="C67" s="238" t="s">
        <v>337</v>
      </c>
      <c r="D67" s="181"/>
      <c r="E67" s="164">
        <f t="shared" si="0"/>
        <v>2726.4462809917354</v>
      </c>
      <c r="F67" s="163">
        <v>3299</v>
      </c>
      <c r="G67" s="165"/>
      <c r="H67" s="188"/>
      <c r="I67" s="14"/>
      <c r="J67" s="11"/>
    </row>
    <row r="68" spans="1:10" x14ac:dyDescent="0.25">
      <c r="A68" s="200">
        <v>101560</v>
      </c>
      <c r="B68" s="159" t="s">
        <v>266</v>
      </c>
      <c r="C68" s="238" t="s">
        <v>199</v>
      </c>
      <c r="D68" s="181"/>
      <c r="E68" s="164">
        <f t="shared" si="0"/>
        <v>3139.6694214876034</v>
      </c>
      <c r="F68" s="163">
        <v>3799</v>
      </c>
      <c r="G68" s="165"/>
      <c r="H68" s="188"/>
      <c r="I68" s="14"/>
      <c r="J68" s="9"/>
    </row>
    <row r="69" spans="1:10" x14ac:dyDescent="0.25">
      <c r="A69" s="200">
        <v>101540</v>
      </c>
      <c r="B69" s="159" t="s">
        <v>267</v>
      </c>
      <c r="C69" s="238" t="s">
        <v>109</v>
      </c>
      <c r="D69" s="181"/>
      <c r="E69" s="164">
        <f t="shared" si="0"/>
        <v>1982.6446280991736</v>
      </c>
      <c r="F69" s="163">
        <v>2399</v>
      </c>
      <c r="G69" s="165"/>
      <c r="H69" s="188"/>
      <c r="I69" s="14"/>
      <c r="J69" s="9"/>
    </row>
    <row r="70" spans="1:10" s="4" customFormat="1" x14ac:dyDescent="0.25">
      <c r="A70" s="200">
        <v>101550</v>
      </c>
      <c r="B70" s="159" t="s">
        <v>268</v>
      </c>
      <c r="C70" s="238" t="s">
        <v>134</v>
      </c>
      <c r="D70" s="181" t="s">
        <v>99</v>
      </c>
      <c r="E70" s="164">
        <f t="shared" si="0"/>
        <v>4131.4049586776864</v>
      </c>
      <c r="F70" s="163">
        <v>4999</v>
      </c>
      <c r="G70" s="165"/>
      <c r="H70" s="188"/>
      <c r="I70" s="14"/>
      <c r="J70" s="11"/>
    </row>
    <row r="71" spans="1:10" s="4" customFormat="1" x14ac:dyDescent="0.25">
      <c r="A71" s="200">
        <v>101580</v>
      </c>
      <c r="B71" s="159" t="s">
        <v>348</v>
      </c>
      <c r="C71" s="238" t="s">
        <v>338</v>
      </c>
      <c r="D71" s="181"/>
      <c r="E71" s="164">
        <f t="shared" si="0"/>
        <v>4461.9834710743798</v>
      </c>
      <c r="F71" s="163">
        <v>5399</v>
      </c>
      <c r="G71" s="165"/>
      <c r="H71" s="188"/>
      <c r="I71" s="14"/>
      <c r="J71" s="11"/>
    </row>
    <row r="72" spans="1:10" s="7" customFormat="1" x14ac:dyDescent="0.25">
      <c r="A72" s="200">
        <v>101520</v>
      </c>
      <c r="B72" s="159" t="s">
        <v>269</v>
      </c>
      <c r="C72" s="238" t="s">
        <v>92</v>
      </c>
      <c r="D72" s="181" t="s">
        <v>99</v>
      </c>
      <c r="E72" s="164">
        <f t="shared" si="0"/>
        <v>3966.1157024793388</v>
      </c>
      <c r="F72" s="163">
        <v>4799</v>
      </c>
      <c r="G72" s="165"/>
      <c r="H72" s="188"/>
      <c r="I72" s="14"/>
      <c r="J72" s="11"/>
    </row>
    <row r="73" spans="1:10" s="4" customFormat="1" x14ac:dyDescent="0.25">
      <c r="A73" s="235">
        <v>101700</v>
      </c>
      <c r="B73" s="159" t="s">
        <v>270</v>
      </c>
      <c r="C73" s="238" t="s">
        <v>193</v>
      </c>
      <c r="D73" s="181"/>
      <c r="E73" s="164">
        <f t="shared" si="0"/>
        <v>15040.495867768595</v>
      </c>
      <c r="F73" s="163">
        <v>18199</v>
      </c>
      <c r="G73" s="165"/>
      <c r="H73" s="188"/>
      <c r="I73" s="14"/>
      <c r="J73" s="11"/>
    </row>
    <row r="74" spans="1:10" s="4" customFormat="1" x14ac:dyDescent="0.25">
      <c r="A74" s="200">
        <v>101710</v>
      </c>
      <c r="B74" s="159" t="s">
        <v>271</v>
      </c>
      <c r="C74" s="238" t="s">
        <v>339</v>
      </c>
      <c r="D74" s="181"/>
      <c r="E74" s="164">
        <f t="shared" si="0"/>
        <v>6693.3884297520663</v>
      </c>
      <c r="F74" s="163">
        <v>8099</v>
      </c>
      <c r="G74" s="165"/>
      <c r="H74" s="188"/>
      <c r="I74" s="14"/>
      <c r="J74" s="11"/>
    </row>
    <row r="75" spans="1:10" s="4" customFormat="1" x14ac:dyDescent="0.25">
      <c r="A75" s="235">
        <v>101720</v>
      </c>
      <c r="B75" s="159" t="s">
        <v>364</v>
      </c>
      <c r="C75" s="238" t="s">
        <v>369</v>
      </c>
      <c r="D75" s="181"/>
      <c r="E75" s="164">
        <f t="shared" ref="E75:E128" si="1">F75/1.21</f>
        <v>17189.25619834711</v>
      </c>
      <c r="F75" s="163">
        <v>20799</v>
      </c>
      <c r="G75" s="165"/>
      <c r="H75" s="188"/>
      <c r="I75" s="14"/>
      <c r="J75" s="11"/>
    </row>
    <row r="76" spans="1:10" s="4" customFormat="1" x14ac:dyDescent="0.25">
      <c r="A76" s="200">
        <v>202390</v>
      </c>
      <c r="B76" s="159" t="s">
        <v>272</v>
      </c>
      <c r="C76" s="238" t="s">
        <v>25</v>
      </c>
      <c r="D76" s="181" t="s">
        <v>99</v>
      </c>
      <c r="E76" s="164">
        <f t="shared" si="1"/>
        <v>4957.8512396694214</v>
      </c>
      <c r="F76" s="163">
        <v>5999</v>
      </c>
      <c r="G76" s="165"/>
      <c r="H76" s="188"/>
      <c r="I76" s="14"/>
      <c r="J76" s="9"/>
    </row>
    <row r="77" spans="1:10" s="2" customFormat="1" x14ac:dyDescent="0.25">
      <c r="A77" s="200">
        <v>202670</v>
      </c>
      <c r="B77" s="159" t="s">
        <v>349</v>
      </c>
      <c r="C77" s="238" t="s">
        <v>340</v>
      </c>
      <c r="D77" s="181"/>
      <c r="E77" s="164">
        <f t="shared" si="1"/>
        <v>6197.5206611570247</v>
      </c>
      <c r="F77" s="163">
        <v>7499</v>
      </c>
      <c r="G77" s="165"/>
      <c r="H77" s="188"/>
      <c r="I77" s="14"/>
      <c r="J77" s="9"/>
    </row>
    <row r="78" spans="1:10" s="4" customFormat="1" x14ac:dyDescent="0.25">
      <c r="A78" s="200">
        <v>202610</v>
      </c>
      <c r="B78" s="159" t="s">
        <v>273</v>
      </c>
      <c r="C78" s="238" t="s">
        <v>312</v>
      </c>
      <c r="D78" s="181"/>
      <c r="E78" s="164">
        <f t="shared" si="1"/>
        <v>3139.6694214876034</v>
      </c>
      <c r="F78" s="163">
        <v>3799</v>
      </c>
      <c r="G78" s="165">
        <f t="shared" ref="G78:G110" si="2">H78/1.21</f>
        <v>2313.2231404958679</v>
      </c>
      <c r="H78" s="188">
        <v>2799</v>
      </c>
      <c r="I78" s="14"/>
      <c r="J78" s="11"/>
    </row>
    <row r="79" spans="1:10" s="2" customFormat="1" x14ac:dyDescent="0.25">
      <c r="A79" s="200">
        <v>202611</v>
      </c>
      <c r="B79" s="159" t="s">
        <v>274</v>
      </c>
      <c r="C79" s="238" t="s">
        <v>313</v>
      </c>
      <c r="D79" s="181"/>
      <c r="E79" s="164">
        <f t="shared" si="1"/>
        <v>3139.6694214876034</v>
      </c>
      <c r="F79" s="163">
        <v>3799</v>
      </c>
      <c r="G79" s="165">
        <f t="shared" si="2"/>
        <v>2313.2231404958679</v>
      </c>
      <c r="H79" s="188">
        <v>2799</v>
      </c>
      <c r="I79" s="14"/>
      <c r="J79" s="9"/>
    </row>
    <row r="80" spans="1:10" s="69" customFormat="1" x14ac:dyDescent="0.25">
      <c r="A80" s="200">
        <v>202690</v>
      </c>
      <c r="B80" s="159" t="s">
        <v>350</v>
      </c>
      <c r="C80" s="197" t="s">
        <v>341</v>
      </c>
      <c r="D80" s="181"/>
      <c r="E80" s="164">
        <f t="shared" si="1"/>
        <v>3304.9586776859505</v>
      </c>
      <c r="F80" s="163">
        <v>3999</v>
      </c>
      <c r="G80" s="165"/>
      <c r="H80" s="188"/>
      <c r="I80" s="67"/>
      <c r="J80" s="68"/>
    </row>
    <row r="81" spans="1:10" s="4" customFormat="1" x14ac:dyDescent="0.25">
      <c r="A81" s="189">
        <v>202691</v>
      </c>
      <c r="B81" s="159" t="s">
        <v>351</v>
      </c>
      <c r="C81" s="20" t="s">
        <v>342</v>
      </c>
      <c r="D81" s="181"/>
      <c r="E81" s="164">
        <f t="shared" si="1"/>
        <v>3304.9586776859505</v>
      </c>
      <c r="F81" s="163">
        <v>3999</v>
      </c>
      <c r="G81" s="165"/>
      <c r="H81" s="188"/>
      <c r="I81" s="14"/>
      <c r="J81" s="9"/>
    </row>
    <row r="82" spans="1:10" s="4" customFormat="1" x14ac:dyDescent="0.25">
      <c r="A82" s="162">
        <v>202600</v>
      </c>
      <c r="B82" s="159" t="s">
        <v>275</v>
      </c>
      <c r="C82" s="238" t="s">
        <v>343</v>
      </c>
      <c r="D82" s="181"/>
      <c r="E82" s="164">
        <f t="shared" si="1"/>
        <v>3966.1157024793388</v>
      </c>
      <c r="F82" s="163">
        <v>4799</v>
      </c>
      <c r="G82" s="165">
        <f t="shared" si="2"/>
        <v>3139.6694214876034</v>
      </c>
      <c r="H82" s="188">
        <v>3799</v>
      </c>
      <c r="I82" s="14"/>
      <c r="J82" s="11"/>
    </row>
    <row r="83" spans="1:10" s="4" customFormat="1" x14ac:dyDescent="0.25">
      <c r="A83" s="162">
        <v>202601</v>
      </c>
      <c r="B83" s="159" t="s">
        <v>276</v>
      </c>
      <c r="C83" s="238" t="s">
        <v>344</v>
      </c>
      <c r="D83" s="181"/>
      <c r="E83" s="164">
        <f t="shared" si="1"/>
        <v>3966.1157024793388</v>
      </c>
      <c r="F83" s="163">
        <v>4799</v>
      </c>
      <c r="G83" s="165">
        <f t="shared" si="2"/>
        <v>3139.6694214876034</v>
      </c>
      <c r="H83" s="188">
        <v>3799</v>
      </c>
      <c r="I83" s="14"/>
      <c r="J83" s="9"/>
    </row>
    <row r="84" spans="1:10" s="4" customFormat="1" x14ac:dyDescent="0.25">
      <c r="A84" s="162">
        <v>202602</v>
      </c>
      <c r="B84" s="159" t="s">
        <v>352</v>
      </c>
      <c r="C84" s="238" t="s">
        <v>345</v>
      </c>
      <c r="D84" s="181"/>
      <c r="E84" s="164">
        <f t="shared" si="1"/>
        <v>3966.1157024793388</v>
      </c>
      <c r="F84" s="163">
        <v>4799</v>
      </c>
      <c r="G84" s="165">
        <f t="shared" si="2"/>
        <v>3139.6694214876034</v>
      </c>
      <c r="H84" s="188">
        <v>3799</v>
      </c>
      <c r="I84" s="14"/>
      <c r="J84" s="11"/>
    </row>
    <row r="85" spans="1:10" s="1" customFormat="1" x14ac:dyDescent="0.25">
      <c r="A85" s="162">
        <v>202330</v>
      </c>
      <c r="B85" s="159" t="s">
        <v>277</v>
      </c>
      <c r="C85" s="238" t="s">
        <v>14</v>
      </c>
      <c r="D85" s="181" t="s">
        <v>99</v>
      </c>
      <c r="E85" s="164">
        <f t="shared" si="1"/>
        <v>3306.6115702479342</v>
      </c>
      <c r="F85" s="163">
        <v>4001</v>
      </c>
      <c r="G85" s="165"/>
      <c r="H85" s="188"/>
      <c r="I85" s="14"/>
      <c r="J85" s="12"/>
    </row>
    <row r="86" spans="1:10" s="4" customFormat="1" x14ac:dyDescent="0.25">
      <c r="A86" s="162">
        <v>202331</v>
      </c>
      <c r="B86" s="159" t="s">
        <v>278</v>
      </c>
      <c r="C86" s="238" t="s">
        <v>15</v>
      </c>
      <c r="D86" s="181" t="s">
        <v>99</v>
      </c>
      <c r="E86" s="164">
        <f t="shared" si="1"/>
        <v>3306.6115702479342</v>
      </c>
      <c r="F86" s="163">
        <v>4001</v>
      </c>
      <c r="G86" s="165"/>
      <c r="H86" s="188"/>
      <c r="I86" s="14"/>
      <c r="J86" s="11"/>
    </row>
    <row r="87" spans="1:10" s="6" customFormat="1" x14ac:dyDescent="0.25">
      <c r="A87" s="162">
        <v>202520</v>
      </c>
      <c r="B87" s="159" t="s">
        <v>279</v>
      </c>
      <c r="C87" s="238" t="s">
        <v>110</v>
      </c>
      <c r="D87" s="181" t="s">
        <v>99</v>
      </c>
      <c r="E87" s="164">
        <f t="shared" si="1"/>
        <v>3966.1157024793388</v>
      </c>
      <c r="F87" s="163">
        <v>4799</v>
      </c>
      <c r="G87" s="165"/>
      <c r="H87" s="233"/>
      <c r="I87" s="14"/>
      <c r="J87" s="9"/>
    </row>
    <row r="88" spans="1:10" s="5" customFormat="1" x14ac:dyDescent="0.25">
      <c r="A88" s="162">
        <v>202521</v>
      </c>
      <c r="B88" s="159" t="s">
        <v>280</v>
      </c>
      <c r="C88" s="238" t="s">
        <v>111</v>
      </c>
      <c r="D88" s="181"/>
      <c r="E88" s="164">
        <f t="shared" si="1"/>
        <v>3966.1157024793388</v>
      </c>
      <c r="F88" s="163">
        <v>4799</v>
      </c>
      <c r="G88" s="165"/>
      <c r="H88" s="233"/>
      <c r="I88" s="14"/>
      <c r="J88" s="9"/>
    </row>
    <row r="89" spans="1:10" s="5" customFormat="1" x14ac:dyDescent="0.25">
      <c r="A89" s="200">
        <v>202660</v>
      </c>
      <c r="B89" s="159" t="s">
        <v>281</v>
      </c>
      <c r="C89" s="238" t="s">
        <v>314</v>
      </c>
      <c r="D89" s="181"/>
      <c r="E89" s="164">
        <f t="shared" si="1"/>
        <v>6610.7438016528931</v>
      </c>
      <c r="F89" s="163">
        <v>7999</v>
      </c>
      <c r="G89" s="165">
        <f t="shared" si="2"/>
        <v>5784.2975206611573</v>
      </c>
      <c r="H89" s="188">
        <v>6999</v>
      </c>
      <c r="I89" s="14"/>
      <c r="J89" s="9"/>
    </row>
    <row r="90" spans="1:10" s="5" customFormat="1" x14ac:dyDescent="0.25">
      <c r="A90" s="235">
        <v>202661</v>
      </c>
      <c r="B90" s="159" t="s">
        <v>282</v>
      </c>
      <c r="C90" s="197" t="s">
        <v>315</v>
      </c>
      <c r="D90" s="181"/>
      <c r="E90" s="164">
        <f t="shared" si="1"/>
        <v>6610.7438016528931</v>
      </c>
      <c r="F90" s="163">
        <v>7999</v>
      </c>
      <c r="G90" s="165">
        <f t="shared" si="2"/>
        <v>5784.2975206611573</v>
      </c>
      <c r="H90" s="188">
        <v>6999</v>
      </c>
      <c r="I90" s="14"/>
      <c r="J90" s="9"/>
    </row>
    <row r="91" spans="1:10" s="5" customFormat="1" x14ac:dyDescent="0.25">
      <c r="A91" s="200">
        <v>202510</v>
      </c>
      <c r="B91" s="159" t="s">
        <v>283</v>
      </c>
      <c r="C91" s="238" t="s">
        <v>112</v>
      </c>
      <c r="D91" s="181" t="s">
        <v>99</v>
      </c>
      <c r="E91" s="164">
        <f t="shared" si="1"/>
        <v>4957.8512396694214</v>
      </c>
      <c r="F91" s="163">
        <v>5999</v>
      </c>
      <c r="G91" s="165"/>
      <c r="H91" s="188"/>
      <c r="I91" s="14"/>
      <c r="J91" s="10"/>
    </row>
    <row r="92" spans="1:10" x14ac:dyDescent="0.25">
      <c r="A92" s="200">
        <v>202511</v>
      </c>
      <c r="B92" s="159" t="s">
        <v>284</v>
      </c>
      <c r="C92" s="238" t="s">
        <v>113</v>
      </c>
      <c r="D92" s="181" t="s">
        <v>99</v>
      </c>
      <c r="E92" s="164">
        <f t="shared" si="1"/>
        <v>4957.8512396694214</v>
      </c>
      <c r="F92" s="163">
        <v>5999</v>
      </c>
      <c r="G92" s="165"/>
      <c r="H92" s="188"/>
      <c r="I92" s="14"/>
      <c r="J92" s="9"/>
    </row>
    <row r="93" spans="1:10" x14ac:dyDescent="0.25">
      <c r="A93" s="200">
        <v>202590</v>
      </c>
      <c r="B93" s="159" t="s">
        <v>285</v>
      </c>
      <c r="C93" s="238" t="s">
        <v>175</v>
      </c>
      <c r="D93" s="181"/>
      <c r="E93" s="164">
        <f t="shared" si="1"/>
        <v>7437.1900826446281</v>
      </c>
      <c r="F93" s="163">
        <v>8999</v>
      </c>
      <c r="G93" s="165">
        <f t="shared" si="2"/>
        <v>6610.7438016528931</v>
      </c>
      <c r="H93" s="188">
        <v>7999</v>
      </c>
      <c r="I93" s="14"/>
      <c r="J93" s="9"/>
    </row>
    <row r="94" spans="1:10" x14ac:dyDescent="0.25">
      <c r="A94" s="200">
        <v>202440</v>
      </c>
      <c r="B94" s="159" t="s">
        <v>286</v>
      </c>
      <c r="C94" s="238" t="s">
        <v>44</v>
      </c>
      <c r="D94" s="181"/>
      <c r="E94" s="164">
        <f t="shared" si="1"/>
        <v>5784.2975206611573</v>
      </c>
      <c r="F94" s="163">
        <v>6999</v>
      </c>
      <c r="G94" s="165"/>
      <c r="H94" s="188"/>
      <c r="I94" s="14"/>
      <c r="J94" s="9"/>
    </row>
    <row r="95" spans="1:10" s="4" customFormat="1" x14ac:dyDescent="0.25">
      <c r="A95" s="200">
        <v>202680</v>
      </c>
      <c r="B95" s="159" t="s">
        <v>356</v>
      </c>
      <c r="C95" s="238" t="s">
        <v>357</v>
      </c>
      <c r="D95" s="181"/>
      <c r="E95" s="164">
        <f t="shared" si="1"/>
        <v>9090.0826446280989</v>
      </c>
      <c r="F95" s="163">
        <v>10999</v>
      </c>
      <c r="G95" s="165">
        <f t="shared" si="2"/>
        <v>7850.4132231404965</v>
      </c>
      <c r="H95" s="188">
        <v>9499</v>
      </c>
      <c r="I95" s="14"/>
      <c r="J95" s="9"/>
    </row>
    <row r="96" spans="1:10" x14ac:dyDescent="0.25">
      <c r="A96" s="200">
        <v>202470</v>
      </c>
      <c r="B96" s="159" t="s">
        <v>287</v>
      </c>
      <c r="C96" s="238" t="s">
        <v>84</v>
      </c>
      <c r="D96" s="181" t="s">
        <v>99</v>
      </c>
      <c r="E96" s="164">
        <f t="shared" si="1"/>
        <v>14875.206611570249</v>
      </c>
      <c r="F96" s="163">
        <v>17999</v>
      </c>
      <c r="G96" s="165"/>
      <c r="H96" s="188"/>
      <c r="I96" s="14"/>
      <c r="J96" s="9"/>
    </row>
    <row r="97" spans="1:10" x14ac:dyDescent="0.25">
      <c r="A97" s="200">
        <v>202480</v>
      </c>
      <c r="B97" s="159" t="s">
        <v>288</v>
      </c>
      <c r="C97" s="238" t="s">
        <v>85</v>
      </c>
      <c r="D97" s="181" t="s">
        <v>99</v>
      </c>
      <c r="E97" s="164">
        <f t="shared" si="1"/>
        <v>17933.057851239671</v>
      </c>
      <c r="F97" s="163">
        <v>21699</v>
      </c>
      <c r="G97" s="165"/>
      <c r="H97" s="188"/>
      <c r="I97" s="14"/>
      <c r="J97" s="9"/>
    </row>
    <row r="98" spans="1:10" x14ac:dyDescent="0.25">
      <c r="A98" s="200">
        <v>202481</v>
      </c>
      <c r="B98" s="159" t="s">
        <v>289</v>
      </c>
      <c r="C98" s="238" t="s">
        <v>86</v>
      </c>
      <c r="D98" s="181" t="s">
        <v>99</v>
      </c>
      <c r="E98" s="164">
        <f t="shared" si="1"/>
        <v>17933.057851239671</v>
      </c>
      <c r="F98" s="163">
        <v>21699</v>
      </c>
      <c r="G98" s="165"/>
      <c r="H98" s="188"/>
      <c r="I98" s="14"/>
      <c r="J98" s="9"/>
    </row>
    <row r="99" spans="1:10" x14ac:dyDescent="0.25">
      <c r="A99" s="200">
        <v>202580</v>
      </c>
      <c r="B99" s="159" t="s">
        <v>290</v>
      </c>
      <c r="C99" s="238" t="s">
        <v>148</v>
      </c>
      <c r="D99" s="181" t="s">
        <v>99</v>
      </c>
      <c r="E99" s="164">
        <f t="shared" si="1"/>
        <v>13222.314049586777</v>
      </c>
      <c r="F99" s="163">
        <v>15999</v>
      </c>
      <c r="G99" s="165">
        <f t="shared" si="2"/>
        <v>11569.421487603306</v>
      </c>
      <c r="H99" s="188">
        <v>13999</v>
      </c>
      <c r="I99" s="14"/>
      <c r="J99" s="9"/>
    </row>
    <row r="100" spans="1:10" x14ac:dyDescent="0.25">
      <c r="A100" s="235">
        <v>202581</v>
      </c>
      <c r="B100" s="159" t="s">
        <v>291</v>
      </c>
      <c r="C100" s="238" t="s">
        <v>149</v>
      </c>
      <c r="D100" s="181" t="s">
        <v>99</v>
      </c>
      <c r="E100" s="164">
        <f t="shared" si="1"/>
        <v>13222.314049586777</v>
      </c>
      <c r="F100" s="163">
        <v>15999</v>
      </c>
      <c r="G100" s="165">
        <f t="shared" si="2"/>
        <v>11569.421487603306</v>
      </c>
      <c r="H100" s="188">
        <v>13999</v>
      </c>
      <c r="I100" s="14"/>
      <c r="J100" s="9"/>
    </row>
    <row r="101" spans="1:10" x14ac:dyDescent="0.25">
      <c r="A101" s="200">
        <v>202620</v>
      </c>
      <c r="B101" s="159" t="s">
        <v>292</v>
      </c>
      <c r="C101" s="238" t="s">
        <v>209</v>
      </c>
      <c r="D101" s="181"/>
      <c r="E101" s="164">
        <f t="shared" si="1"/>
        <v>18594.21487603306</v>
      </c>
      <c r="F101" s="163">
        <v>22499</v>
      </c>
      <c r="G101" s="165">
        <f t="shared" si="2"/>
        <v>16114.876033057852</v>
      </c>
      <c r="H101" s="188">
        <v>19499</v>
      </c>
      <c r="I101" s="14"/>
      <c r="J101" s="9"/>
    </row>
    <row r="102" spans="1:10" x14ac:dyDescent="0.25">
      <c r="A102" s="235">
        <v>202621</v>
      </c>
      <c r="B102" s="159" t="s">
        <v>293</v>
      </c>
      <c r="C102" s="238" t="s">
        <v>210</v>
      </c>
      <c r="D102" s="181"/>
      <c r="E102" s="164">
        <f t="shared" si="1"/>
        <v>18594.21487603306</v>
      </c>
      <c r="F102" s="163">
        <v>22499</v>
      </c>
      <c r="G102" s="165">
        <f t="shared" si="2"/>
        <v>16114.876033057852</v>
      </c>
      <c r="H102" s="188">
        <v>19499</v>
      </c>
      <c r="I102" s="14"/>
      <c r="J102" s="9"/>
    </row>
    <row r="103" spans="1:10" x14ac:dyDescent="0.25">
      <c r="A103" s="200">
        <v>202640</v>
      </c>
      <c r="B103" s="159" t="s">
        <v>294</v>
      </c>
      <c r="C103" s="238" t="s">
        <v>211</v>
      </c>
      <c r="D103" s="181"/>
      <c r="E103" s="164">
        <f t="shared" si="1"/>
        <v>23139.669421487604</v>
      </c>
      <c r="F103" s="163">
        <v>27999</v>
      </c>
      <c r="G103" s="165">
        <f t="shared" si="2"/>
        <v>20660.330578512396</v>
      </c>
      <c r="H103" s="188">
        <v>24999</v>
      </c>
      <c r="I103" s="14"/>
      <c r="J103" s="9"/>
    </row>
    <row r="104" spans="1:10" x14ac:dyDescent="0.25">
      <c r="A104" s="235">
        <v>202650</v>
      </c>
      <c r="B104" s="159" t="s">
        <v>295</v>
      </c>
      <c r="C104" s="238" t="s">
        <v>212</v>
      </c>
      <c r="D104" s="181"/>
      <c r="E104" s="164">
        <f t="shared" si="1"/>
        <v>24379.338842975209</v>
      </c>
      <c r="F104" s="163">
        <v>29499</v>
      </c>
      <c r="G104" s="165">
        <f t="shared" si="2"/>
        <v>21900</v>
      </c>
      <c r="H104" s="188">
        <v>26499</v>
      </c>
      <c r="I104" s="14"/>
      <c r="J104" s="9"/>
    </row>
    <row r="105" spans="1:10" x14ac:dyDescent="0.25">
      <c r="A105" s="162">
        <v>202630</v>
      </c>
      <c r="B105" s="159" t="s">
        <v>296</v>
      </c>
      <c r="C105" s="238" t="s">
        <v>213</v>
      </c>
      <c r="D105" s="181"/>
      <c r="E105" s="164">
        <f t="shared" si="1"/>
        <v>28924.793388429753</v>
      </c>
      <c r="F105" s="163">
        <v>34999</v>
      </c>
      <c r="G105" s="165">
        <f t="shared" si="2"/>
        <v>26445.454545454548</v>
      </c>
      <c r="H105" s="188">
        <v>31999</v>
      </c>
      <c r="I105" s="14"/>
      <c r="J105" s="9"/>
    </row>
    <row r="106" spans="1:10" x14ac:dyDescent="0.25">
      <c r="A106" s="162">
        <v>202460</v>
      </c>
      <c r="B106" s="159" t="s">
        <v>297</v>
      </c>
      <c r="C106" s="238" t="s">
        <v>46</v>
      </c>
      <c r="D106" s="181"/>
      <c r="E106" s="164">
        <f t="shared" si="1"/>
        <v>10742.975206611571</v>
      </c>
      <c r="F106" s="163">
        <v>12999</v>
      </c>
      <c r="G106" s="165">
        <f t="shared" si="2"/>
        <v>9503.3057851239664</v>
      </c>
      <c r="H106" s="188">
        <v>11499</v>
      </c>
      <c r="I106" s="14"/>
      <c r="J106" s="9"/>
    </row>
    <row r="107" spans="1:10" x14ac:dyDescent="0.25">
      <c r="A107" s="162">
        <v>202540</v>
      </c>
      <c r="B107" s="159" t="s">
        <v>298</v>
      </c>
      <c r="C107" s="238" t="s">
        <v>135</v>
      </c>
      <c r="D107" s="181"/>
      <c r="E107" s="164">
        <f t="shared" si="1"/>
        <v>28511.570247933883</v>
      </c>
      <c r="F107" s="163">
        <v>34499</v>
      </c>
      <c r="G107" s="165">
        <f t="shared" si="2"/>
        <v>26032.231404958678</v>
      </c>
      <c r="H107" s="188">
        <v>31499</v>
      </c>
      <c r="I107" s="14"/>
      <c r="J107" s="9"/>
    </row>
    <row r="108" spans="1:10" x14ac:dyDescent="0.25">
      <c r="A108" s="236">
        <v>202550</v>
      </c>
      <c r="B108" s="159" t="s">
        <v>299</v>
      </c>
      <c r="C108" s="238" t="s">
        <v>136</v>
      </c>
      <c r="D108" s="181"/>
      <c r="E108" s="164">
        <f t="shared" si="1"/>
        <v>23139.669421487604</v>
      </c>
      <c r="F108" s="163">
        <v>27999</v>
      </c>
      <c r="G108" s="165">
        <f t="shared" si="2"/>
        <v>20660.330578512396</v>
      </c>
      <c r="H108" s="188">
        <v>24999</v>
      </c>
      <c r="I108" s="14"/>
      <c r="J108" s="9"/>
    </row>
    <row r="109" spans="1:10" x14ac:dyDescent="0.25">
      <c r="A109" s="200">
        <v>202290</v>
      </c>
      <c r="B109" s="159" t="s">
        <v>300</v>
      </c>
      <c r="C109" s="238" t="s">
        <v>96</v>
      </c>
      <c r="D109" s="181" t="s">
        <v>99</v>
      </c>
      <c r="E109" s="164">
        <f t="shared" si="1"/>
        <v>7023.9669421487606</v>
      </c>
      <c r="F109" s="163">
        <v>8499</v>
      </c>
      <c r="G109" s="165">
        <f t="shared" si="2"/>
        <v>6197.5206611570247</v>
      </c>
      <c r="H109" s="188">
        <v>7499</v>
      </c>
      <c r="I109" s="14"/>
      <c r="J109" s="9"/>
    </row>
    <row r="110" spans="1:10" x14ac:dyDescent="0.25">
      <c r="A110" s="200">
        <v>202560</v>
      </c>
      <c r="B110" s="159" t="s">
        <v>301</v>
      </c>
      <c r="C110" s="238" t="s">
        <v>150</v>
      </c>
      <c r="D110" s="181"/>
      <c r="E110" s="164">
        <f t="shared" si="1"/>
        <v>9916.5289256198357</v>
      </c>
      <c r="F110" s="163">
        <v>11999</v>
      </c>
      <c r="G110" s="165">
        <f t="shared" si="2"/>
        <v>9090.0826446280989</v>
      </c>
      <c r="H110" s="188">
        <v>10999</v>
      </c>
      <c r="I110" s="14"/>
      <c r="J110" s="9"/>
    </row>
    <row r="111" spans="1:10" x14ac:dyDescent="0.25">
      <c r="A111" s="200">
        <v>61030</v>
      </c>
      <c r="B111" s="159" t="s">
        <v>302</v>
      </c>
      <c r="C111" s="238" t="s">
        <v>119</v>
      </c>
      <c r="D111" s="181" t="s">
        <v>99</v>
      </c>
      <c r="E111" s="164">
        <f t="shared" si="1"/>
        <v>6610.7438016528931</v>
      </c>
      <c r="F111" s="163">
        <v>7999</v>
      </c>
      <c r="G111" s="165"/>
      <c r="H111" s="188"/>
      <c r="I111" s="14"/>
      <c r="J111" s="9"/>
    </row>
    <row r="112" spans="1:10" x14ac:dyDescent="0.25">
      <c r="A112" s="200">
        <v>61040</v>
      </c>
      <c r="B112" s="159" t="s">
        <v>303</v>
      </c>
      <c r="C112" s="238" t="s">
        <v>120</v>
      </c>
      <c r="D112" s="181"/>
      <c r="E112" s="164">
        <f t="shared" si="1"/>
        <v>6197.5206611570247</v>
      </c>
      <c r="F112" s="163">
        <v>7499</v>
      </c>
      <c r="G112" s="165"/>
      <c r="H112" s="188"/>
      <c r="I112" s="14"/>
      <c r="J112" s="9"/>
    </row>
    <row r="113" spans="1:10" x14ac:dyDescent="0.25">
      <c r="A113" s="200">
        <v>61041</v>
      </c>
      <c r="B113" s="159" t="s">
        <v>353</v>
      </c>
      <c r="C113" s="238" t="s">
        <v>346</v>
      </c>
      <c r="D113" s="181"/>
      <c r="E113" s="164">
        <f t="shared" si="1"/>
        <v>6197.5206611570247</v>
      </c>
      <c r="F113" s="163">
        <v>7499</v>
      </c>
      <c r="G113" s="165"/>
      <c r="H113" s="188"/>
      <c r="I113" s="14"/>
      <c r="J113" s="9"/>
    </row>
    <row r="114" spans="1:10" x14ac:dyDescent="0.25">
      <c r="A114" s="200">
        <v>61050</v>
      </c>
      <c r="B114" s="159" t="s">
        <v>304</v>
      </c>
      <c r="C114" s="238" t="s">
        <v>151</v>
      </c>
      <c r="D114" s="181"/>
      <c r="E114" s="164">
        <f t="shared" si="1"/>
        <v>2480.1652892561983</v>
      </c>
      <c r="F114" s="163">
        <v>3001</v>
      </c>
      <c r="G114" s="165"/>
      <c r="H114" s="188"/>
      <c r="I114" s="14"/>
      <c r="J114" s="9"/>
    </row>
    <row r="115" spans="1:10" x14ac:dyDescent="0.25">
      <c r="A115" s="200">
        <v>61051</v>
      </c>
      <c r="B115" s="159" t="s">
        <v>305</v>
      </c>
      <c r="C115" s="238" t="s">
        <v>152</v>
      </c>
      <c r="D115" s="181"/>
      <c r="E115" s="164">
        <f t="shared" si="1"/>
        <v>2480.1652892561983</v>
      </c>
      <c r="F115" s="163">
        <v>3001</v>
      </c>
      <c r="G115" s="165"/>
      <c r="H115" s="188"/>
      <c r="I115" s="14"/>
      <c r="J115" s="9"/>
    </row>
    <row r="116" spans="1:10" x14ac:dyDescent="0.25">
      <c r="A116" s="200">
        <v>61060</v>
      </c>
      <c r="B116" s="159" t="s">
        <v>306</v>
      </c>
      <c r="C116" s="238" t="s">
        <v>153</v>
      </c>
      <c r="D116" s="181"/>
      <c r="E116" s="164">
        <f t="shared" si="1"/>
        <v>3552.8925619834713</v>
      </c>
      <c r="F116" s="163">
        <v>4299</v>
      </c>
      <c r="G116" s="165"/>
      <c r="H116" s="188"/>
      <c r="I116" s="14"/>
      <c r="J116" s="9"/>
    </row>
    <row r="117" spans="1:10" x14ac:dyDescent="0.25">
      <c r="A117" s="200">
        <v>61061</v>
      </c>
      <c r="B117" s="159" t="s">
        <v>307</v>
      </c>
      <c r="C117" s="238" t="s">
        <v>176</v>
      </c>
      <c r="D117" s="181"/>
      <c r="E117" s="164">
        <f t="shared" si="1"/>
        <v>3552.8925619834713</v>
      </c>
      <c r="F117" s="163">
        <v>4299</v>
      </c>
      <c r="G117" s="165"/>
      <c r="H117" s="188"/>
      <c r="I117" s="14"/>
      <c r="J117" s="9"/>
    </row>
    <row r="118" spans="1:10" x14ac:dyDescent="0.25">
      <c r="A118" s="200">
        <v>61130</v>
      </c>
      <c r="B118" s="159" t="s">
        <v>376</v>
      </c>
      <c r="C118" s="201" t="s">
        <v>380</v>
      </c>
      <c r="D118" s="181" t="s">
        <v>103</v>
      </c>
      <c r="E118" s="164">
        <f t="shared" si="1"/>
        <v>4957.8512396694214</v>
      </c>
      <c r="F118" s="202">
        <v>5999</v>
      </c>
      <c r="G118" s="165"/>
      <c r="H118" s="188"/>
      <c r="I118" s="14"/>
      <c r="J118" s="9"/>
    </row>
    <row r="119" spans="1:10" x14ac:dyDescent="0.25">
      <c r="A119" s="200">
        <v>61131</v>
      </c>
      <c r="B119" s="159" t="s">
        <v>377</v>
      </c>
      <c r="C119" s="201" t="s">
        <v>381</v>
      </c>
      <c r="D119" s="181" t="s">
        <v>103</v>
      </c>
      <c r="E119" s="164">
        <f t="shared" si="1"/>
        <v>4957.8512396694214</v>
      </c>
      <c r="F119" s="202">
        <v>5999</v>
      </c>
      <c r="G119" s="165"/>
      <c r="H119" s="188"/>
      <c r="I119" s="14"/>
      <c r="J119" s="9"/>
    </row>
    <row r="120" spans="1:10" x14ac:dyDescent="0.25">
      <c r="A120" s="200">
        <v>61100</v>
      </c>
      <c r="B120" s="159" t="s">
        <v>365</v>
      </c>
      <c r="C120" s="238" t="s">
        <v>370</v>
      </c>
      <c r="D120" s="181" t="s">
        <v>206</v>
      </c>
      <c r="E120" s="164">
        <f t="shared" si="1"/>
        <v>3718.1818181818185</v>
      </c>
      <c r="F120" s="163">
        <v>4499</v>
      </c>
      <c r="G120" s="165"/>
      <c r="H120" s="188"/>
      <c r="I120" s="14"/>
      <c r="J120" s="9"/>
    </row>
    <row r="121" spans="1:10" x14ac:dyDescent="0.25">
      <c r="A121" s="200">
        <v>61101</v>
      </c>
      <c r="B121" s="159" t="s">
        <v>366</v>
      </c>
      <c r="C121" s="238" t="s">
        <v>371</v>
      </c>
      <c r="D121" s="181" t="s">
        <v>206</v>
      </c>
      <c r="E121" s="164">
        <f t="shared" si="1"/>
        <v>3718.1818181818185</v>
      </c>
      <c r="F121" s="163">
        <v>4499</v>
      </c>
      <c r="G121" s="165"/>
      <c r="H121" s="188"/>
      <c r="I121" s="14"/>
      <c r="J121" s="9"/>
    </row>
    <row r="122" spans="1:10" x14ac:dyDescent="0.25">
      <c r="A122" s="200">
        <v>61110</v>
      </c>
      <c r="B122" s="159" t="s">
        <v>367</v>
      </c>
      <c r="C122" s="238" t="s">
        <v>372</v>
      </c>
      <c r="D122" s="181" t="s">
        <v>206</v>
      </c>
      <c r="E122" s="164">
        <f t="shared" si="1"/>
        <v>6610.7438016528931</v>
      </c>
      <c r="F122" s="163">
        <v>7999</v>
      </c>
      <c r="G122" s="165"/>
      <c r="H122" s="188"/>
    </row>
    <row r="123" spans="1:10" x14ac:dyDescent="0.25">
      <c r="A123" s="200">
        <v>61112</v>
      </c>
      <c r="B123" s="159" t="s">
        <v>368</v>
      </c>
      <c r="C123" s="238" t="s">
        <v>373</v>
      </c>
      <c r="D123" s="181" t="s">
        <v>206</v>
      </c>
      <c r="E123" s="164">
        <f t="shared" si="1"/>
        <v>6610.7438016528931</v>
      </c>
      <c r="F123" s="163">
        <v>7999</v>
      </c>
      <c r="G123" s="165"/>
      <c r="H123" s="188"/>
    </row>
    <row r="124" spans="1:10" x14ac:dyDescent="0.25">
      <c r="A124" s="200">
        <v>61120</v>
      </c>
      <c r="B124" s="159" t="s">
        <v>374</v>
      </c>
      <c r="C124" s="238" t="s">
        <v>375</v>
      </c>
      <c r="D124" s="181" t="s">
        <v>206</v>
      </c>
      <c r="E124" s="164">
        <f t="shared" si="1"/>
        <v>8263.636363636364</v>
      </c>
      <c r="F124" s="163">
        <v>9999</v>
      </c>
      <c r="G124" s="165"/>
      <c r="H124" s="188"/>
    </row>
    <row r="125" spans="1:10" x14ac:dyDescent="0.25">
      <c r="A125" s="200">
        <v>61070</v>
      </c>
      <c r="B125" s="159" t="s">
        <v>308</v>
      </c>
      <c r="C125" s="238" t="s">
        <v>177</v>
      </c>
      <c r="D125" s="181"/>
      <c r="E125" s="164">
        <f t="shared" si="1"/>
        <v>13222.314049586777</v>
      </c>
      <c r="F125" s="163">
        <v>15999</v>
      </c>
      <c r="G125" s="165"/>
      <c r="H125" s="188"/>
    </row>
    <row r="126" spans="1:10" x14ac:dyDescent="0.25">
      <c r="A126" s="200">
        <v>61080</v>
      </c>
      <c r="B126" s="159" t="s">
        <v>309</v>
      </c>
      <c r="C126" s="238" t="s">
        <v>178</v>
      </c>
      <c r="D126" s="181"/>
      <c r="E126" s="164">
        <f t="shared" si="1"/>
        <v>10742.975206611571</v>
      </c>
      <c r="F126" s="163">
        <v>12999</v>
      </c>
      <c r="G126" s="165"/>
      <c r="H126" s="188"/>
    </row>
    <row r="127" spans="1:10" x14ac:dyDescent="0.25">
      <c r="A127" s="200">
        <v>61081</v>
      </c>
      <c r="B127" s="159" t="s">
        <v>310</v>
      </c>
      <c r="C127" s="238" t="s">
        <v>179</v>
      </c>
      <c r="D127" s="181"/>
      <c r="E127" s="164">
        <f>F127/1.21</f>
        <v>10742.975206611571</v>
      </c>
      <c r="F127" s="163">
        <v>12999</v>
      </c>
      <c r="G127" s="165"/>
      <c r="H127" s="188"/>
    </row>
    <row r="128" spans="1:10" ht="13.8" thickBot="1" x14ac:dyDescent="0.3">
      <c r="A128" s="237">
        <v>61090</v>
      </c>
      <c r="B128" s="190" t="s">
        <v>358</v>
      </c>
      <c r="C128" s="239" t="s">
        <v>359</v>
      </c>
      <c r="D128" s="205"/>
      <c r="E128" s="206">
        <f t="shared" si="1"/>
        <v>16528.099173553721</v>
      </c>
      <c r="F128" s="229">
        <v>19999</v>
      </c>
      <c r="G128" s="207"/>
      <c r="H128" s="208"/>
    </row>
    <row r="129" spans="1:9" x14ac:dyDescent="0.25">
      <c r="A129" s="124"/>
      <c r="G129" s="3"/>
      <c r="H129" s="3"/>
    </row>
    <row r="130" spans="1:9" x14ac:dyDescent="0.25">
      <c r="A130" s="124"/>
      <c r="G130" s="3"/>
      <c r="H130" s="3"/>
    </row>
    <row r="131" spans="1:9" x14ac:dyDescent="0.25">
      <c r="A131" s="124"/>
      <c r="G131" s="3"/>
      <c r="H131" s="3"/>
    </row>
    <row r="132" spans="1:9" ht="12.75" customHeight="1" thickBot="1" x14ac:dyDescent="0.3">
      <c r="A132" s="124"/>
      <c r="G132" s="3"/>
      <c r="H132" s="3"/>
    </row>
    <row r="133" spans="1:9" ht="24.75" customHeight="1" x14ac:dyDescent="0.25">
      <c r="A133" s="259" t="s">
        <v>29</v>
      </c>
      <c r="B133" s="259" t="s">
        <v>1</v>
      </c>
      <c r="C133" s="255" t="s">
        <v>8</v>
      </c>
      <c r="D133" s="255"/>
      <c r="E133" s="263" t="s">
        <v>28</v>
      </c>
      <c r="F133" s="263" t="s">
        <v>27</v>
      </c>
      <c r="G133" s="265" t="s">
        <v>317</v>
      </c>
      <c r="H133" s="261" t="s">
        <v>318</v>
      </c>
    </row>
    <row r="134" spans="1:9" ht="13.8" thickBot="1" x14ac:dyDescent="0.3">
      <c r="A134" s="260"/>
      <c r="B134" s="260"/>
      <c r="C134" s="256"/>
      <c r="D134" s="256"/>
      <c r="E134" s="264"/>
      <c r="F134" s="264"/>
      <c r="G134" s="266"/>
      <c r="H134" s="262"/>
      <c r="I134" s="14"/>
    </row>
    <row r="135" spans="1:9" x14ac:dyDescent="0.25">
      <c r="A135" s="135">
        <v>70750</v>
      </c>
      <c r="B135" s="32" t="s">
        <v>105</v>
      </c>
      <c r="C135" s="108" t="s">
        <v>100</v>
      </c>
      <c r="D135" s="112"/>
      <c r="E135" s="166">
        <f t="shared" ref="E135:E140" si="3">F135/1.21</f>
        <v>825.61983471074382</v>
      </c>
      <c r="F135" s="107">
        <v>999</v>
      </c>
      <c r="G135" s="172"/>
      <c r="H135" s="17"/>
      <c r="I135" s="14"/>
    </row>
    <row r="136" spans="1:9" x14ac:dyDescent="0.25">
      <c r="A136" s="106">
        <v>70780</v>
      </c>
      <c r="B136" s="53" t="s">
        <v>319</v>
      </c>
      <c r="C136" s="109" t="s">
        <v>117</v>
      </c>
      <c r="D136" s="113"/>
      <c r="E136" s="167">
        <f t="shared" si="3"/>
        <v>1982.6446280991736</v>
      </c>
      <c r="F136" s="88">
        <v>2399</v>
      </c>
      <c r="G136" s="173"/>
      <c r="H136" s="18"/>
      <c r="I136" s="14"/>
    </row>
    <row r="137" spans="1:9" x14ac:dyDescent="0.25">
      <c r="A137" s="136">
        <v>800960</v>
      </c>
      <c r="B137" s="53" t="s">
        <v>320</v>
      </c>
      <c r="C137" s="110" t="s">
        <v>47</v>
      </c>
      <c r="D137" s="114"/>
      <c r="E137" s="167">
        <f t="shared" si="3"/>
        <v>2147.9338842975208</v>
      </c>
      <c r="F137" s="88">
        <v>2599</v>
      </c>
      <c r="G137" s="173"/>
      <c r="H137" s="18"/>
      <c r="I137" s="14"/>
    </row>
    <row r="138" spans="1:9" x14ac:dyDescent="0.25">
      <c r="A138" s="137">
        <v>800940</v>
      </c>
      <c r="B138" s="53" t="s">
        <v>321</v>
      </c>
      <c r="C138" s="110" t="s">
        <v>48</v>
      </c>
      <c r="D138" s="114"/>
      <c r="E138" s="167">
        <f t="shared" si="3"/>
        <v>1404.1322314049587</v>
      </c>
      <c r="F138" s="88">
        <v>1699</v>
      </c>
      <c r="G138" s="173"/>
      <c r="H138" s="18"/>
      <c r="I138" s="14"/>
    </row>
    <row r="139" spans="1:9" x14ac:dyDescent="0.25">
      <c r="A139" s="137">
        <v>800930</v>
      </c>
      <c r="B139" s="53" t="s">
        <v>322</v>
      </c>
      <c r="C139" s="109" t="s">
        <v>49</v>
      </c>
      <c r="D139" s="113"/>
      <c r="E139" s="167">
        <f t="shared" si="3"/>
        <v>1817.3553719008264</v>
      </c>
      <c r="F139" s="88">
        <v>2199</v>
      </c>
      <c r="G139" s="173"/>
      <c r="H139" s="18"/>
      <c r="I139" s="14"/>
    </row>
    <row r="140" spans="1:9" ht="13.8" thickBot="1" x14ac:dyDescent="0.3">
      <c r="A140" s="138">
        <v>802020</v>
      </c>
      <c r="B140" s="55" t="s">
        <v>323</v>
      </c>
      <c r="C140" s="111" t="s">
        <v>50</v>
      </c>
      <c r="D140" s="115"/>
      <c r="E140" s="168">
        <f t="shared" si="3"/>
        <v>1404.1322314049587</v>
      </c>
      <c r="F140" s="116">
        <v>1699</v>
      </c>
      <c r="G140" s="174"/>
      <c r="H140" s="19"/>
      <c r="I140" s="14"/>
    </row>
    <row r="141" spans="1:9" x14ac:dyDescent="0.25">
      <c r="A141" s="139">
        <v>110210</v>
      </c>
      <c r="B141" s="32" t="s">
        <v>324</v>
      </c>
      <c r="C141" s="103" t="s">
        <v>30</v>
      </c>
      <c r="D141" s="100"/>
      <c r="E141" s="169">
        <f>F141/1.21</f>
        <v>951.23966942148763</v>
      </c>
      <c r="F141" s="107">
        <v>1151</v>
      </c>
      <c r="G141" s="172"/>
      <c r="H141" s="175"/>
      <c r="I141" s="14"/>
    </row>
    <row r="142" spans="1:9" x14ac:dyDescent="0.25">
      <c r="A142" s="140">
        <v>110230</v>
      </c>
      <c r="B142" s="53" t="s">
        <v>325</v>
      </c>
      <c r="C142" s="104" t="s">
        <v>33</v>
      </c>
      <c r="D142" s="101"/>
      <c r="E142" s="170">
        <f t="shared" ref="E142:E154" si="4">F142/1.21</f>
        <v>1711.5702479338843</v>
      </c>
      <c r="F142" s="88">
        <v>2071</v>
      </c>
      <c r="G142" s="173"/>
      <c r="H142" s="156"/>
      <c r="I142" s="14"/>
    </row>
    <row r="143" spans="1:9" ht="13.8" thickBot="1" x14ac:dyDescent="0.3">
      <c r="A143" s="141">
        <v>72430</v>
      </c>
      <c r="B143" s="55" t="s">
        <v>214</v>
      </c>
      <c r="C143" s="105" t="s">
        <v>202</v>
      </c>
      <c r="D143" s="102"/>
      <c r="E143" s="171">
        <f t="shared" si="4"/>
        <v>2661.9834710743803</v>
      </c>
      <c r="F143" s="116">
        <v>3221</v>
      </c>
      <c r="G143" s="174"/>
      <c r="H143" s="157"/>
      <c r="I143" s="14"/>
    </row>
    <row r="144" spans="1:9" x14ac:dyDescent="0.25">
      <c r="A144" s="142">
        <v>800970</v>
      </c>
      <c r="B144" s="32" t="s">
        <v>326</v>
      </c>
      <c r="C144" s="117" t="s">
        <v>154</v>
      </c>
      <c r="D144" s="119"/>
      <c r="E144" s="166">
        <f t="shared" si="4"/>
        <v>8364.4628099173551</v>
      </c>
      <c r="F144" s="122">
        <v>10121</v>
      </c>
      <c r="G144" s="172"/>
      <c r="H144" s="17"/>
      <c r="I144" s="14"/>
    </row>
    <row r="145" spans="1:9" x14ac:dyDescent="0.25">
      <c r="A145" s="98">
        <v>501790</v>
      </c>
      <c r="B145" s="53" t="s">
        <v>327</v>
      </c>
      <c r="C145" s="110" t="s">
        <v>156</v>
      </c>
      <c r="D145" s="114"/>
      <c r="E145" s="167">
        <f t="shared" si="4"/>
        <v>13635.537190082645</v>
      </c>
      <c r="F145" s="123">
        <v>16499</v>
      </c>
      <c r="G145" s="173"/>
      <c r="H145" s="176"/>
      <c r="I145" s="14"/>
    </row>
    <row r="146" spans="1:9" x14ac:dyDescent="0.25">
      <c r="A146" s="97">
        <v>501890</v>
      </c>
      <c r="B146" s="53" t="s">
        <v>328</v>
      </c>
      <c r="C146" s="110" t="s">
        <v>157</v>
      </c>
      <c r="D146" s="114"/>
      <c r="E146" s="167">
        <f t="shared" si="4"/>
        <v>27685.123966942148</v>
      </c>
      <c r="F146" s="123">
        <v>33499</v>
      </c>
      <c r="G146" s="173"/>
      <c r="H146" s="176"/>
      <c r="I146" s="21"/>
    </row>
    <row r="147" spans="1:9" x14ac:dyDescent="0.25">
      <c r="A147" s="97">
        <v>501900</v>
      </c>
      <c r="B147" s="53" t="s">
        <v>329</v>
      </c>
      <c r="C147" s="110" t="s">
        <v>158</v>
      </c>
      <c r="D147" s="114"/>
      <c r="E147" s="167">
        <f t="shared" si="4"/>
        <v>33057.024793388431</v>
      </c>
      <c r="F147" s="123">
        <v>39999</v>
      </c>
      <c r="G147" s="173"/>
      <c r="H147" s="176"/>
      <c r="I147" s="21"/>
    </row>
    <row r="148" spans="1:9" x14ac:dyDescent="0.25">
      <c r="A148" s="97">
        <v>502070</v>
      </c>
      <c r="B148" s="53" t="s">
        <v>335</v>
      </c>
      <c r="C148" s="110" t="s">
        <v>333</v>
      </c>
      <c r="D148" s="114" t="s">
        <v>103</v>
      </c>
      <c r="E148" s="167">
        <f t="shared" si="4"/>
        <v>14544.628099173555</v>
      </c>
      <c r="F148" s="123">
        <v>17599</v>
      </c>
      <c r="G148" s="173"/>
      <c r="H148" s="176"/>
      <c r="I148" s="21"/>
    </row>
    <row r="149" spans="1:9" x14ac:dyDescent="0.25">
      <c r="A149" s="97">
        <v>502080</v>
      </c>
      <c r="B149" s="53" t="s">
        <v>336</v>
      </c>
      <c r="C149" s="110" t="s">
        <v>334</v>
      </c>
      <c r="D149" s="114" t="s">
        <v>103</v>
      </c>
      <c r="E149" s="167">
        <f t="shared" si="4"/>
        <v>22643.801652892562</v>
      </c>
      <c r="F149" s="123">
        <v>27399</v>
      </c>
      <c r="G149" s="173"/>
      <c r="H149" s="176"/>
      <c r="I149" s="14"/>
    </row>
    <row r="150" spans="1:9" x14ac:dyDescent="0.25">
      <c r="A150" s="98">
        <v>202530</v>
      </c>
      <c r="B150" s="53" t="s">
        <v>330</v>
      </c>
      <c r="C150" s="110" t="s">
        <v>159</v>
      </c>
      <c r="D150" s="114"/>
      <c r="E150" s="167">
        <f t="shared" si="4"/>
        <v>9916.5289256198357</v>
      </c>
      <c r="F150" s="123">
        <v>11999</v>
      </c>
      <c r="G150" s="173">
        <f>H150/1.21</f>
        <v>8676.8595041322315</v>
      </c>
      <c r="H150" s="18">
        <v>10499</v>
      </c>
      <c r="I150" s="14"/>
    </row>
    <row r="151" spans="1:9" x14ac:dyDescent="0.25">
      <c r="A151" s="98">
        <v>202570</v>
      </c>
      <c r="B151" s="53" t="s">
        <v>331</v>
      </c>
      <c r="C151" s="110" t="s">
        <v>160</v>
      </c>
      <c r="D151" s="114"/>
      <c r="E151" s="167">
        <f t="shared" si="4"/>
        <v>6197.5206611570247</v>
      </c>
      <c r="F151" s="123">
        <v>7499</v>
      </c>
      <c r="G151" s="173">
        <f>H151/1.21</f>
        <v>4957.8512396694214</v>
      </c>
      <c r="H151" s="18">
        <v>5999</v>
      </c>
      <c r="I151" s="14"/>
    </row>
    <row r="152" spans="1:9" x14ac:dyDescent="0.25">
      <c r="A152" s="98">
        <v>810070</v>
      </c>
      <c r="B152" s="53" t="s">
        <v>332</v>
      </c>
      <c r="C152" s="118" t="s">
        <v>163</v>
      </c>
      <c r="D152" s="120"/>
      <c r="E152" s="167">
        <f t="shared" si="4"/>
        <v>3304.9586776859505</v>
      </c>
      <c r="F152" s="123">
        <v>3999</v>
      </c>
      <c r="G152" s="173"/>
      <c r="H152" s="18"/>
      <c r="I152" s="14"/>
    </row>
    <row r="153" spans="1:9" x14ac:dyDescent="0.25">
      <c r="A153" s="191">
        <v>800980</v>
      </c>
      <c r="B153" s="55" t="s">
        <v>354</v>
      </c>
      <c r="C153" s="192" t="s">
        <v>389</v>
      </c>
      <c r="D153" s="193"/>
      <c r="E153" s="167">
        <f t="shared" si="4"/>
        <v>13470.247933884299</v>
      </c>
      <c r="F153" s="194">
        <v>16299</v>
      </c>
      <c r="G153" s="195"/>
      <c r="H153" s="196"/>
      <c r="I153" s="14"/>
    </row>
    <row r="154" spans="1:9" ht="13.8" thickBot="1" x14ac:dyDescent="0.3">
      <c r="A154" s="99">
        <v>800990</v>
      </c>
      <c r="B154" s="54" t="s">
        <v>355</v>
      </c>
      <c r="C154" s="111" t="s">
        <v>388</v>
      </c>
      <c r="D154" s="121"/>
      <c r="E154" s="168">
        <f t="shared" si="4"/>
        <v>11156.198347107438</v>
      </c>
      <c r="F154" s="198">
        <v>13499</v>
      </c>
      <c r="G154" s="174"/>
      <c r="H154" s="19"/>
    </row>
    <row r="155" spans="1:9" x14ac:dyDescent="0.25">
      <c r="C155" s="272" t="s">
        <v>387</v>
      </c>
    </row>
  </sheetData>
  <mergeCells count="18">
    <mergeCell ref="A7:F7"/>
    <mergeCell ref="D9:D10"/>
    <mergeCell ref="A133:A134"/>
    <mergeCell ref="B133:B134"/>
    <mergeCell ref="H133:H134"/>
    <mergeCell ref="F133:F134"/>
    <mergeCell ref="G133:G134"/>
    <mergeCell ref="E133:E134"/>
    <mergeCell ref="G7:H7"/>
    <mergeCell ref="G9:G10"/>
    <mergeCell ref="H9:H10"/>
    <mergeCell ref="F9:F10"/>
    <mergeCell ref="E9:E10"/>
    <mergeCell ref="C133:C134"/>
    <mergeCell ref="D133:D134"/>
    <mergeCell ref="A9:A10"/>
    <mergeCell ref="C9:C10"/>
    <mergeCell ref="B9:B10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SheetLayoutView="50" workbookViewId="0">
      <pane ySplit="7" topLeftCell="A8" activePane="bottomLeft" state="frozen"/>
      <selection pane="bottomLeft" activeCell="E36" sqref="E36"/>
    </sheetView>
  </sheetViews>
  <sheetFormatPr defaultColWidth="7.109375" defaultRowHeight="12" customHeight="1" x14ac:dyDescent="0.25"/>
  <cols>
    <col min="1" max="1" width="9" style="41" customWidth="1"/>
    <col min="2" max="2" width="8.109375" style="39" bestFit="1" customWidth="1"/>
    <col min="3" max="3" width="8.88671875" style="39" customWidth="1"/>
    <col min="4" max="4" width="12" style="39" customWidth="1"/>
    <col min="5" max="5" width="11.33203125" style="48" customWidth="1"/>
    <col min="6" max="6" width="43.33203125" style="41" bestFit="1" customWidth="1"/>
    <col min="7" max="7" width="12.109375" style="39" bestFit="1" customWidth="1"/>
    <col min="8" max="8" width="12.44140625" style="49" customWidth="1"/>
    <col min="9" max="9" width="9" style="39" customWidth="1"/>
    <col min="10" max="16384" width="7.109375" style="39"/>
  </cols>
  <sheetData>
    <row r="1" spans="1:8" ht="56.25" customHeight="1" x14ac:dyDescent="0.25">
      <c r="A1" s="37"/>
      <c r="B1" s="38"/>
      <c r="C1" s="38"/>
      <c r="D1" s="38"/>
      <c r="E1" s="38"/>
      <c r="F1" s="267" t="s">
        <v>83</v>
      </c>
      <c r="G1" s="267"/>
      <c r="H1" s="267"/>
    </row>
    <row r="2" spans="1:8" ht="8.25" customHeight="1" x14ac:dyDescent="0.25">
      <c r="A2" s="38"/>
      <c r="B2" s="40"/>
      <c r="C2" s="40"/>
      <c r="D2" s="41"/>
      <c r="E2" s="268"/>
      <c r="F2" s="268"/>
      <c r="G2" s="268"/>
      <c r="H2" s="42"/>
    </row>
    <row r="3" spans="1:8" ht="24" customHeight="1" x14ac:dyDescent="0.25">
      <c r="A3" s="50" t="s">
        <v>51</v>
      </c>
      <c r="B3" s="43"/>
      <c r="C3" s="16"/>
      <c r="D3"/>
      <c r="E3"/>
      <c r="F3"/>
      <c r="G3" s="246" t="s">
        <v>383</v>
      </c>
      <c r="H3" s="246"/>
    </row>
    <row r="4" spans="1:8" ht="12" customHeight="1" x14ac:dyDescent="0.25">
      <c r="A4" s="38"/>
      <c r="B4" s="40"/>
      <c r="C4" s="40"/>
      <c r="D4" s="41"/>
      <c r="E4" s="268"/>
      <c r="F4" s="268"/>
      <c r="G4" s="268"/>
      <c r="H4" s="42"/>
    </row>
    <row r="5" spans="1:8" ht="18" customHeight="1" x14ac:dyDescent="0.25">
      <c r="B5" s="44"/>
      <c r="C5" s="45"/>
      <c r="D5" s="46"/>
      <c r="E5" s="269"/>
      <c r="F5" s="269"/>
      <c r="G5" s="269"/>
      <c r="H5" s="47"/>
    </row>
    <row r="6" spans="1:8" ht="12" customHeight="1" thickBot="1" x14ac:dyDescent="0.3">
      <c r="A6" s="37"/>
      <c r="B6" s="40"/>
      <c r="C6" s="40"/>
      <c r="D6" s="37"/>
      <c r="E6" s="270"/>
      <c r="F6" s="270"/>
      <c r="G6" s="270"/>
      <c r="H6" s="47"/>
    </row>
    <row r="7" spans="1:8" ht="36.6" thickBot="1" x14ac:dyDescent="0.3">
      <c r="A7" s="179" t="s">
        <v>52</v>
      </c>
      <c r="B7" s="179" t="s">
        <v>53</v>
      </c>
      <c r="C7" s="179" t="s">
        <v>54</v>
      </c>
      <c r="D7" s="179" t="s">
        <v>55</v>
      </c>
      <c r="E7" s="179" t="s">
        <v>56</v>
      </c>
      <c r="F7" s="179" t="s">
        <v>57</v>
      </c>
      <c r="G7" s="180" t="s">
        <v>58</v>
      </c>
      <c r="H7" s="179" t="s">
        <v>59</v>
      </c>
    </row>
    <row r="8" spans="1:8" ht="12.75" customHeight="1" x14ac:dyDescent="0.25">
      <c r="A8" s="209">
        <v>799973</v>
      </c>
      <c r="B8" s="210" t="s">
        <v>62</v>
      </c>
      <c r="C8" s="211" t="s">
        <v>60</v>
      </c>
      <c r="D8" s="212" t="s">
        <v>61</v>
      </c>
      <c r="E8" s="211" t="s">
        <v>72</v>
      </c>
      <c r="F8" s="213" t="s">
        <v>64</v>
      </c>
      <c r="G8" s="214">
        <v>699</v>
      </c>
      <c r="H8" s="215">
        <v>629.1</v>
      </c>
    </row>
    <row r="9" spans="1:8" ht="12.75" customHeight="1" x14ac:dyDescent="0.25">
      <c r="A9" s="216">
        <v>799972</v>
      </c>
      <c r="B9" s="146" t="s">
        <v>65</v>
      </c>
      <c r="C9" s="143" t="s">
        <v>60</v>
      </c>
      <c r="D9" s="144" t="s">
        <v>61</v>
      </c>
      <c r="E9" s="143" t="s">
        <v>72</v>
      </c>
      <c r="F9" s="145" t="s">
        <v>66</v>
      </c>
      <c r="G9" s="177">
        <v>1399</v>
      </c>
      <c r="H9" s="217">
        <v>1259.0999999999999</v>
      </c>
    </row>
    <row r="10" spans="1:8" ht="12.75" customHeight="1" x14ac:dyDescent="0.25">
      <c r="A10" s="216">
        <v>799971</v>
      </c>
      <c r="B10" s="146" t="s">
        <v>67</v>
      </c>
      <c r="C10" s="143" t="s">
        <v>60</v>
      </c>
      <c r="D10" s="144" t="s">
        <v>61</v>
      </c>
      <c r="E10" s="143" t="s">
        <v>72</v>
      </c>
      <c r="F10" s="145" t="s">
        <v>68</v>
      </c>
      <c r="G10" s="177">
        <v>2999</v>
      </c>
      <c r="H10" s="217">
        <v>2699.1</v>
      </c>
    </row>
    <row r="11" spans="1:8" s="204" customFormat="1" ht="12.75" customHeight="1" x14ac:dyDescent="0.25">
      <c r="A11" s="218">
        <v>799970</v>
      </c>
      <c r="B11" s="203" t="s">
        <v>69</v>
      </c>
      <c r="C11" s="151" t="s">
        <v>60</v>
      </c>
      <c r="D11" s="145" t="s">
        <v>61</v>
      </c>
      <c r="E11" s="151" t="s">
        <v>72</v>
      </c>
      <c r="F11" s="145" t="s">
        <v>70</v>
      </c>
      <c r="G11" s="178">
        <v>3349</v>
      </c>
      <c r="H11" s="217">
        <v>3014.1</v>
      </c>
    </row>
    <row r="12" spans="1:8" s="204" customFormat="1" ht="12.75" customHeight="1" x14ac:dyDescent="0.25">
      <c r="A12" s="218">
        <v>54028</v>
      </c>
      <c r="B12" s="152" t="s">
        <v>207</v>
      </c>
      <c r="C12" s="151" t="s">
        <v>60</v>
      </c>
      <c r="D12" s="145" t="s">
        <v>71</v>
      </c>
      <c r="E12" s="153"/>
      <c r="F12" s="150" t="s">
        <v>208</v>
      </c>
      <c r="G12" s="154">
        <v>9599</v>
      </c>
      <c r="H12" s="219">
        <v>9599</v>
      </c>
    </row>
    <row r="13" spans="1:8" ht="12.75" customHeight="1" x14ac:dyDescent="0.25">
      <c r="A13" s="218">
        <v>54031</v>
      </c>
      <c r="B13" s="152" t="s">
        <v>204</v>
      </c>
      <c r="C13" s="151" t="s">
        <v>60</v>
      </c>
      <c r="D13" s="145" t="s">
        <v>71</v>
      </c>
      <c r="E13" s="153"/>
      <c r="F13" s="150" t="s">
        <v>205</v>
      </c>
      <c r="G13" s="154">
        <v>13399</v>
      </c>
      <c r="H13" s="219">
        <v>13399</v>
      </c>
    </row>
    <row r="14" spans="1:8" ht="12" customHeight="1" x14ac:dyDescent="0.25">
      <c r="A14" s="216">
        <v>54010</v>
      </c>
      <c r="B14" s="147" t="s">
        <v>73</v>
      </c>
      <c r="C14" s="143" t="s">
        <v>63</v>
      </c>
      <c r="D14" s="144" t="s">
        <v>61</v>
      </c>
      <c r="E14" s="148"/>
      <c r="F14" s="149" t="s">
        <v>74</v>
      </c>
      <c r="G14" s="155">
        <v>8051</v>
      </c>
      <c r="H14" s="220">
        <v>8051</v>
      </c>
    </row>
    <row r="15" spans="1:8" ht="12" customHeight="1" x14ac:dyDescent="0.25">
      <c r="A15" s="216">
        <v>54012</v>
      </c>
      <c r="B15" s="147" t="s">
        <v>75</v>
      </c>
      <c r="C15" s="143" t="s">
        <v>63</v>
      </c>
      <c r="D15" s="144" t="s">
        <v>61</v>
      </c>
      <c r="E15" s="148"/>
      <c r="F15" s="149" t="s">
        <v>76</v>
      </c>
      <c r="G15" s="155">
        <v>8051</v>
      </c>
      <c r="H15" s="220">
        <v>8051</v>
      </c>
    </row>
    <row r="16" spans="1:8" ht="12" customHeight="1" x14ac:dyDescent="0.25">
      <c r="A16" s="216">
        <v>54017</v>
      </c>
      <c r="B16" s="147" t="s">
        <v>77</v>
      </c>
      <c r="C16" s="143" t="s">
        <v>63</v>
      </c>
      <c r="D16" s="144" t="s">
        <v>61</v>
      </c>
      <c r="E16" s="148"/>
      <c r="F16" s="149" t="s">
        <v>78</v>
      </c>
      <c r="G16" s="155">
        <v>6999</v>
      </c>
      <c r="H16" s="220">
        <v>6299.1</v>
      </c>
    </row>
    <row r="17" spans="1:8" ht="12" customHeight="1" x14ac:dyDescent="0.25">
      <c r="A17" s="216">
        <v>54018</v>
      </c>
      <c r="B17" s="147" t="s">
        <v>79</v>
      </c>
      <c r="C17" s="143" t="s">
        <v>63</v>
      </c>
      <c r="D17" s="144" t="s">
        <v>61</v>
      </c>
      <c r="E17" s="148"/>
      <c r="F17" s="149" t="s">
        <v>80</v>
      </c>
      <c r="G17" s="155">
        <v>6999</v>
      </c>
      <c r="H17" s="220">
        <v>6299.1</v>
      </c>
    </row>
    <row r="18" spans="1:8" ht="12" customHeight="1" thickBot="1" x14ac:dyDescent="0.3">
      <c r="A18" s="221">
        <v>54019</v>
      </c>
      <c r="B18" s="222" t="s">
        <v>81</v>
      </c>
      <c r="C18" s="223" t="s">
        <v>63</v>
      </c>
      <c r="D18" s="224" t="s">
        <v>61</v>
      </c>
      <c r="E18" s="225"/>
      <c r="F18" s="226" t="s">
        <v>82</v>
      </c>
      <c r="G18" s="227">
        <v>8999</v>
      </c>
      <c r="H18" s="228">
        <v>8099.1</v>
      </c>
    </row>
    <row r="19" spans="1:8" ht="12" customHeight="1" x14ac:dyDescent="0.25">
      <c r="A19" s="39"/>
      <c r="F19" s="39"/>
    </row>
  </sheetData>
  <mergeCells count="6">
    <mergeCell ref="F1:H1"/>
    <mergeCell ref="E2:G2"/>
    <mergeCell ref="E4:G4"/>
    <mergeCell ref="E5:G5"/>
    <mergeCell ref="E6:G6"/>
    <mergeCell ref="G3:H3"/>
  </mergeCells>
  <conditionalFormatting sqref="B13">
    <cfRule type="duplicateValues" dxfId="5" priority="2"/>
  </conditionalFormatting>
  <conditionalFormatting sqref="B12">
    <cfRule type="duplicateValues" dxfId="4" priority="1"/>
  </conditionalFormatting>
  <conditionalFormatting sqref="B8:B9">
    <cfRule type="duplicateValues" dxfId="3" priority="6"/>
  </conditionalFormatting>
  <conditionalFormatting sqref="B10">
    <cfRule type="duplicateValues" dxfId="2" priority="5"/>
  </conditionalFormatting>
  <conditionalFormatting sqref="B14:B15">
    <cfRule type="duplicateValues" dxfId="1" priority="4"/>
  </conditionalFormatting>
  <conditionalFormatting sqref="B11">
    <cfRule type="duplicateValues" dxfId="0" priority="13"/>
  </conditionalFormatting>
  <printOptions horizontalCentered="1"/>
  <pageMargins left="0.16" right="0.16" top="0.51" bottom="0.51" header="0.31" footer="0.31"/>
  <pageSetup paperSize="9" scale="4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topLeftCell="A115" workbookViewId="0">
      <selection activeCell="I125" sqref="I125"/>
    </sheetView>
  </sheetViews>
  <sheetFormatPr defaultColWidth="9.109375" defaultRowHeight="13.2" outlineLevelCol="2" x14ac:dyDescent="0.25"/>
  <cols>
    <col min="1" max="8" width="8" style="30" customWidth="1"/>
    <col min="9" max="9" width="42.33203125" style="30" customWidth="1"/>
    <col min="10" max="10" width="5.6640625" style="72" customWidth="1"/>
    <col min="11" max="13" width="11.33203125" style="30" customWidth="1"/>
    <col min="14" max="17" width="11.33203125" style="72" customWidth="1"/>
    <col min="18" max="19" width="11.33203125" style="72" customWidth="1" outlineLevel="2"/>
    <col min="20" max="16384" width="9.109375" style="30"/>
  </cols>
  <sheetData>
    <row r="1" spans="1:19" ht="20.25" customHeight="1" x14ac:dyDescent="0.35">
      <c r="A1" s="22" t="s">
        <v>203</v>
      </c>
      <c r="B1" s="22"/>
      <c r="C1" s="22"/>
      <c r="D1" s="22"/>
      <c r="E1" s="22"/>
      <c r="F1" s="22"/>
      <c r="G1" s="22"/>
      <c r="H1" s="22"/>
      <c r="I1" s="82"/>
      <c r="J1" s="83"/>
      <c r="K1" s="84"/>
      <c r="L1" s="84"/>
      <c r="M1" s="84"/>
      <c r="P1" s="30"/>
      <c r="Q1" s="30"/>
      <c r="R1" s="30"/>
      <c r="S1" s="30"/>
    </row>
    <row r="2" spans="1:19" ht="20.399999999999999" x14ac:dyDescent="0.35">
      <c r="A2" s="23"/>
      <c r="B2" s="23"/>
      <c r="C2" s="23"/>
      <c r="D2" s="23"/>
      <c r="E2" s="23"/>
      <c r="F2" s="23"/>
      <c r="G2" s="23"/>
      <c r="H2" s="23"/>
      <c r="I2" s="82"/>
      <c r="J2" s="83"/>
      <c r="K2" s="84"/>
      <c r="L2" s="84"/>
      <c r="M2" s="84"/>
      <c r="P2" s="30"/>
      <c r="Q2" s="30"/>
      <c r="R2" s="30"/>
      <c r="S2" s="30"/>
    </row>
    <row r="3" spans="1:19" ht="9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3"/>
      <c r="K3" s="85"/>
      <c r="L3" s="85"/>
      <c r="M3" s="85"/>
      <c r="P3" s="30"/>
      <c r="Q3" s="30"/>
      <c r="R3" s="30"/>
      <c r="S3" s="30"/>
    </row>
    <row r="4" spans="1:19" ht="62.25" customHeight="1" x14ac:dyDescent="0.25">
      <c r="A4" s="24" t="s">
        <v>17</v>
      </c>
      <c r="B4" s="24" t="s">
        <v>1</v>
      </c>
      <c r="C4" s="24" t="s">
        <v>137</v>
      </c>
      <c r="D4" s="24" t="s">
        <v>138</v>
      </c>
      <c r="E4" s="24" t="s">
        <v>139</v>
      </c>
      <c r="F4" s="24" t="s">
        <v>140</v>
      </c>
      <c r="G4" s="24" t="s">
        <v>141</v>
      </c>
      <c r="H4" s="24" t="s">
        <v>142</v>
      </c>
      <c r="I4" s="25" t="s">
        <v>18</v>
      </c>
      <c r="J4" s="26" t="s">
        <v>19</v>
      </c>
      <c r="K4" s="27" t="s">
        <v>0</v>
      </c>
      <c r="L4" s="27" t="s">
        <v>20</v>
      </c>
      <c r="M4" s="27" t="s">
        <v>34</v>
      </c>
      <c r="N4" s="28" t="s">
        <v>21</v>
      </c>
      <c r="O4" s="27" t="s">
        <v>22</v>
      </c>
      <c r="P4" s="28" t="s">
        <v>23</v>
      </c>
      <c r="Q4" s="27" t="s">
        <v>35</v>
      </c>
      <c r="R4" s="29" t="s">
        <v>143</v>
      </c>
      <c r="S4" s="29" t="s">
        <v>144</v>
      </c>
    </row>
    <row r="5" spans="1:19" ht="14.25" customHeight="1" x14ac:dyDescent="0.25">
      <c r="A5" s="74">
        <v>110240</v>
      </c>
      <c r="B5" s="74" t="str">
        <f>VLOOKUP(A5,[7]Sheet1!A$1:I$65536,2,FALSE)</f>
        <v>POH592</v>
      </c>
      <c r="C5" s="74" t="str">
        <f>VLOOKUP(A5,[7]Sheet1!A$1:I$65536,3,FALSE)</f>
        <v>POH593</v>
      </c>
      <c r="D5" s="74">
        <f>VLOOKUP(A5,[7]Sheet1!A$1:I$65536,4,FALSE)</f>
        <v>0</v>
      </c>
      <c r="E5" s="74">
        <f>VLOOKUP(A5,[7]Sheet1!A$1:I$65536,5,FALSE)</f>
        <v>0</v>
      </c>
      <c r="F5" s="74">
        <f>VLOOKUP(A5,[7]Sheet1!A$1:H$65536,6,FALSE)</f>
        <v>0</v>
      </c>
      <c r="G5" s="74">
        <f>VLOOKUP(A5,[7]Sheet1!A$1:G$65536,7,FALSE)</f>
        <v>0</v>
      </c>
      <c r="H5" s="74" t="str">
        <f>VLOOKUP(A5,[7]Sheet1!A$1:H$65536,8,FALSE)</f>
        <v>POH594</v>
      </c>
      <c r="I5" s="75" t="s">
        <v>124</v>
      </c>
      <c r="J5" s="86"/>
      <c r="K5" s="77">
        <v>1499</v>
      </c>
      <c r="L5" s="86"/>
      <c r="M5" s="86"/>
      <c r="N5" s="87"/>
      <c r="O5" s="87"/>
      <c r="P5" s="87"/>
      <c r="Q5" s="87"/>
      <c r="R5" s="86">
        <f>K5-1000</f>
        <v>499</v>
      </c>
      <c r="S5" s="86"/>
    </row>
    <row r="6" spans="1:19" ht="14.25" customHeight="1" x14ac:dyDescent="0.25">
      <c r="A6" s="74">
        <v>110260</v>
      </c>
      <c r="B6" s="74" t="str">
        <f>VLOOKUP(A6,[7]Sheet1!A$1:I$65536,2,FALSE)</f>
        <v>POH595</v>
      </c>
      <c r="C6" s="74" t="str">
        <f>VLOOKUP(A6,[7]Sheet1!A$1:I$65536,3,FALSE)</f>
        <v>POH596</v>
      </c>
      <c r="D6" s="74" t="str">
        <f>VLOOKUP(A6,[7]Sheet1!A$1:I$65536,4,FALSE)</f>
        <v>POH597</v>
      </c>
      <c r="E6" s="74" t="str">
        <f>VLOOKUP(A6,[7]Sheet1!A$1:I$65536,5,FALSE)</f>
        <v>POH598</v>
      </c>
      <c r="F6" s="74" t="str">
        <f>VLOOKUP(A6,[7]Sheet1!A$1:H$65536,6,FALSE)</f>
        <v>POH599</v>
      </c>
      <c r="G6" s="74" t="str">
        <f>VLOOKUP(A6,[7]Sheet1!A$1:G$65536,7,FALSE)</f>
        <v>POH600</v>
      </c>
      <c r="H6" s="74" t="str">
        <f>VLOOKUP(A6,[7]Sheet1!A$1:H$65536,8,FALSE)</f>
        <v>POH601</v>
      </c>
      <c r="I6" s="75" t="s">
        <v>145</v>
      </c>
      <c r="J6" s="86"/>
      <c r="K6" s="77">
        <v>5499</v>
      </c>
      <c r="L6" s="86"/>
      <c r="M6" s="86"/>
      <c r="N6" s="87"/>
      <c r="O6" s="87"/>
      <c r="P6" s="87"/>
      <c r="Q6" s="87"/>
      <c r="R6" s="86">
        <f>K6-1000</f>
        <v>4499</v>
      </c>
      <c r="S6" s="86">
        <f>K6-2000</f>
        <v>3499</v>
      </c>
    </row>
    <row r="7" spans="1:19" ht="14.25" customHeight="1" x14ac:dyDescent="0.25">
      <c r="A7" s="74">
        <v>110250</v>
      </c>
      <c r="B7" s="74" t="str">
        <f>VLOOKUP(A7,[7]Sheet1!A$1:I$65536,2,FALSE)</f>
        <v>POH105</v>
      </c>
      <c r="C7" s="74">
        <f>VLOOKUP(A7,[7]Sheet1!A$1:I$65536,3,FALSE)</f>
        <v>0</v>
      </c>
      <c r="D7" s="74">
        <f>VLOOKUP(A7,[7]Sheet1!A$1:I$65536,4,FALSE)</f>
        <v>0</v>
      </c>
      <c r="E7" s="74">
        <f>VLOOKUP(A7,[7]Sheet1!A$1:I$65536,5,FALSE)</f>
        <v>0</v>
      </c>
      <c r="F7" s="74">
        <f>VLOOKUP(A7,[7]Sheet1!A$1:H$65536,6,FALSE)</f>
        <v>0</v>
      </c>
      <c r="G7" s="74">
        <f>VLOOKUP(A7,[7]Sheet1!A$1:G$65536,7,FALSE)</f>
        <v>0</v>
      </c>
      <c r="H7" s="74">
        <f>VLOOKUP(A7,[7]Sheet1!A$1:H$65536,8,FALSE)</f>
        <v>0</v>
      </c>
      <c r="I7" s="75" t="s">
        <v>88</v>
      </c>
      <c r="J7" s="86"/>
      <c r="K7" s="77">
        <v>2989</v>
      </c>
      <c r="L7" s="86"/>
      <c r="M7" s="86"/>
      <c r="N7" s="87"/>
      <c r="O7" s="87"/>
      <c r="P7" s="87"/>
      <c r="Q7" s="87"/>
      <c r="R7" s="86">
        <f t="shared" ref="R7:R66" si="0">K7-1000</f>
        <v>1989</v>
      </c>
      <c r="S7" s="86">
        <f t="shared" ref="S7:S66" si="1">K7-2000</f>
        <v>989</v>
      </c>
    </row>
    <row r="8" spans="1:19" ht="14.25" customHeight="1" x14ac:dyDescent="0.25">
      <c r="A8" s="74">
        <v>110251</v>
      </c>
      <c r="B8" s="74" t="str">
        <f>VLOOKUP(A8,[7]Sheet1!A$1:I$65536,2,FALSE)</f>
        <v>POH106</v>
      </c>
      <c r="C8" s="74">
        <f>VLOOKUP(A8,[7]Sheet1!A$1:I$65536,3,FALSE)</f>
        <v>0</v>
      </c>
      <c r="D8" s="74">
        <f>VLOOKUP(A8,[7]Sheet1!A$1:I$65536,4,FALSE)</f>
        <v>0</v>
      </c>
      <c r="E8" s="74">
        <f>VLOOKUP(A8,[7]Sheet1!A$1:I$65536,5,FALSE)</f>
        <v>0</v>
      </c>
      <c r="F8" s="74">
        <f>VLOOKUP(A8,[7]Sheet1!A$1:H$65536,6,FALSE)</f>
        <v>0</v>
      </c>
      <c r="G8" s="74">
        <f>VLOOKUP(A8,[7]Sheet1!A$1:G$65536,7,FALSE)</f>
        <v>0</v>
      </c>
      <c r="H8" s="74">
        <f>VLOOKUP(A8,[7]Sheet1!A$1:H$65536,8,FALSE)</f>
        <v>0</v>
      </c>
      <c r="I8" s="75" t="s">
        <v>89</v>
      </c>
      <c r="J8" s="86"/>
      <c r="K8" s="77">
        <v>2989</v>
      </c>
      <c r="L8" s="86"/>
      <c r="M8" s="86"/>
      <c r="N8" s="87"/>
      <c r="O8" s="87"/>
      <c r="P8" s="87"/>
      <c r="Q8" s="87"/>
      <c r="R8" s="86">
        <f t="shared" si="0"/>
        <v>1989</v>
      </c>
      <c r="S8" s="86">
        <f t="shared" si="1"/>
        <v>989</v>
      </c>
    </row>
    <row r="9" spans="1:19" ht="14.25" customHeight="1" x14ac:dyDescent="0.25">
      <c r="A9" s="74">
        <v>501860</v>
      </c>
      <c r="B9" s="74" t="str">
        <f>VLOOKUP(A9,[7]Sheet1!A$1:I$65536,2,FALSE)</f>
        <v>POH486</v>
      </c>
      <c r="C9" s="74" t="str">
        <f>VLOOKUP(A9,[7]Sheet1!A$1:I$65536,3,FALSE)</f>
        <v>POH532</v>
      </c>
      <c r="D9" s="74" t="str">
        <f>VLOOKUP(A9,[7]Sheet1!A$1:I$65536,4,FALSE)</f>
        <v>POH488</v>
      </c>
      <c r="E9" s="74" t="str">
        <f>VLOOKUP(A9,[7]Sheet1!A$1:I$65536,5,FALSE)</f>
        <v>POH489</v>
      </c>
      <c r="F9" s="74" t="str">
        <f>VLOOKUP(A9,[7]Sheet1!A$1:H$65536,6,FALSE)</f>
        <v>POH490</v>
      </c>
      <c r="G9" s="74" t="str">
        <f>VLOOKUP(A9,[7]Sheet1!A$1:G$65536,7,FALSE)</f>
        <v>POH491</v>
      </c>
      <c r="H9" s="74" t="str">
        <f>VLOOKUP(A9,[7]Sheet1!A$1:H$65536,8,FALSE)</f>
        <v>POH492</v>
      </c>
      <c r="I9" s="76" t="s">
        <v>194</v>
      </c>
      <c r="J9" s="86" t="s">
        <v>24</v>
      </c>
      <c r="K9" s="77">
        <v>12999</v>
      </c>
      <c r="L9" s="86"/>
      <c r="M9" s="86">
        <f>K9-1000</f>
        <v>11999</v>
      </c>
      <c r="N9" s="87">
        <f>K9-2000</f>
        <v>10999</v>
      </c>
      <c r="O9" s="87">
        <f>K9-3000</f>
        <v>9999</v>
      </c>
      <c r="P9" s="87">
        <f>K9-4000</f>
        <v>8999</v>
      </c>
      <c r="Q9" s="87">
        <f>K9-5000</f>
        <v>7999</v>
      </c>
      <c r="R9" s="86">
        <f t="shared" si="0"/>
        <v>11999</v>
      </c>
      <c r="S9" s="86">
        <f t="shared" si="1"/>
        <v>10999</v>
      </c>
    </row>
    <row r="10" spans="1:19" ht="14.25" customHeight="1" x14ac:dyDescent="0.25">
      <c r="A10" s="74">
        <v>502030</v>
      </c>
      <c r="B10" s="74" t="str">
        <f>VLOOKUP(A10,[7]Sheet1!A$1:I$65536,2,FALSE)</f>
        <v>POI777</v>
      </c>
      <c r="C10" s="74" t="str">
        <f>VLOOKUP(A10,[7]Sheet1!A$1:I$65536,3,FALSE)</f>
        <v>POI778</v>
      </c>
      <c r="D10" s="74" t="str">
        <f>VLOOKUP(A10,[7]Sheet1!A$1:I$65536,4,FALSE)</f>
        <v>POI779</v>
      </c>
      <c r="E10" s="74" t="str">
        <f>VLOOKUP(A10,[7]Sheet1!A$1:I$65536,5,FALSE)</f>
        <v>POI780</v>
      </c>
      <c r="F10" s="74" t="str">
        <f>VLOOKUP(A10,[7]Sheet1!A$1:H$65536,6,FALSE)</f>
        <v>POI781</v>
      </c>
      <c r="G10" s="74" t="str">
        <f>VLOOKUP(A10,[7]Sheet1!A$1:G$65536,7,FALSE)</f>
        <v>POI782</v>
      </c>
      <c r="H10" s="74" t="str">
        <f>VLOOKUP(A10,[7]Sheet1!A$1:H$65536,8,FALSE)</f>
        <v>POI783</v>
      </c>
      <c r="I10" s="76" t="s">
        <v>125</v>
      </c>
      <c r="J10" s="86" t="s">
        <v>24</v>
      </c>
      <c r="K10" s="77">
        <v>12999</v>
      </c>
      <c r="L10" s="86"/>
      <c r="M10" s="86">
        <f t="shared" ref="M10:M50" si="2">K10-1000</f>
        <v>11999</v>
      </c>
      <c r="N10" s="87">
        <f t="shared" ref="N10:N50" si="3">K10-2000</f>
        <v>10999</v>
      </c>
      <c r="O10" s="87">
        <f t="shared" ref="O10:O50" si="4">K10-3000</f>
        <v>9999</v>
      </c>
      <c r="P10" s="87">
        <f t="shared" ref="P10:P50" si="5">K10-4000</f>
        <v>8999</v>
      </c>
      <c r="Q10" s="87">
        <f t="shared" ref="Q10:Q50" si="6">K10-5000</f>
        <v>7999</v>
      </c>
      <c r="R10" s="86">
        <f t="shared" si="0"/>
        <v>11999</v>
      </c>
      <c r="S10" s="86">
        <f t="shared" si="1"/>
        <v>10999</v>
      </c>
    </row>
    <row r="11" spans="1:19" ht="14.25" customHeight="1" x14ac:dyDescent="0.25">
      <c r="A11" s="74">
        <v>501861</v>
      </c>
      <c r="B11" s="74" t="str">
        <f>VLOOKUP(A11,[7]Sheet1!A$1:I$65536,2,FALSE)</f>
        <v>POH493</v>
      </c>
      <c r="C11" s="74" t="str">
        <f>VLOOKUP(A11,[7]Sheet1!A$1:I$65536,3,FALSE)</f>
        <v>POH494</v>
      </c>
      <c r="D11" s="74" t="str">
        <f>VLOOKUP(A11,[7]Sheet1!A$1:I$65536,4,FALSE)</f>
        <v>POH495</v>
      </c>
      <c r="E11" s="74" t="str">
        <f>VLOOKUP(A11,[7]Sheet1!A$1:I$65536,5,FALSE)</f>
        <v>POH496</v>
      </c>
      <c r="F11" s="74" t="str">
        <f>VLOOKUP(A11,[7]Sheet1!A$1:H$65536,6,FALSE)</f>
        <v>POH497</v>
      </c>
      <c r="G11" s="74" t="str">
        <f>VLOOKUP(A11,[7]Sheet1!A$1:G$65536,7,FALSE)</f>
        <v>POH498</v>
      </c>
      <c r="H11" s="74" t="str">
        <f>VLOOKUP(A11,[7]Sheet1!A$1:H$65536,8,FALSE)</f>
        <v>POH499</v>
      </c>
      <c r="I11" s="76" t="s">
        <v>195</v>
      </c>
      <c r="J11" s="86" t="s">
        <v>24</v>
      </c>
      <c r="K11" s="77">
        <v>12999</v>
      </c>
      <c r="L11" s="86"/>
      <c r="M11" s="86">
        <f t="shared" si="2"/>
        <v>11999</v>
      </c>
      <c r="N11" s="87">
        <f t="shared" si="3"/>
        <v>10999</v>
      </c>
      <c r="O11" s="87">
        <f t="shared" si="4"/>
        <v>9999</v>
      </c>
      <c r="P11" s="87">
        <f t="shared" si="5"/>
        <v>8999</v>
      </c>
      <c r="Q11" s="87">
        <f t="shared" si="6"/>
        <v>7999</v>
      </c>
      <c r="R11" s="86">
        <f t="shared" si="0"/>
        <v>11999</v>
      </c>
      <c r="S11" s="86">
        <f t="shared" si="1"/>
        <v>10999</v>
      </c>
    </row>
    <row r="12" spans="1:19" ht="14.25" customHeight="1" x14ac:dyDescent="0.25">
      <c r="A12" s="74">
        <v>502031</v>
      </c>
      <c r="B12" s="74" t="str">
        <f>VLOOKUP(A12,[7]Sheet1!A$1:I$65536,2,FALSE)</f>
        <v>POI784</v>
      </c>
      <c r="C12" s="74" t="str">
        <f>VLOOKUP(A12,[7]Sheet1!A$1:I$65536,3,FALSE)</f>
        <v>POI785</v>
      </c>
      <c r="D12" s="74" t="str">
        <f>VLOOKUP(A12,[7]Sheet1!A$1:I$65536,4,FALSE)</f>
        <v>POI786</v>
      </c>
      <c r="E12" s="74" t="str">
        <f>VLOOKUP(A12,[7]Sheet1!A$1:I$65536,5,FALSE)</f>
        <v>POI787</v>
      </c>
      <c r="F12" s="74" t="str">
        <f>VLOOKUP(A12,[7]Sheet1!A$1:H$65536,6,FALSE)</f>
        <v>POI788</v>
      </c>
      <c r="G12" s="74" t="str">
        <f>VLOOKUP(A12,[7]Sheet1!A$1:G$65536,7,FALSE)</f>
        <v>POI789</v>
      </c>
      <c r="H12" s="74" t="str">
        <f>VLOOKUP(A12,[7]Sheet1!A$1:H$65536,8,FALSE)</f>
        <v>POI790</v>
      </c>
      <c r="I12" s="76" t="s">
        <v>126</v>
      </c>
      <c r="J12" s="86" t="s">
        <v>24</v>
      </c>
      <c r="K12" s="77">
        <v>12999</v>
      </c>
      <c r="L12" s="86"/>
      <c r="M12" s="86">
        <f t="shared" si="2"/>
        <v>11999</v>
      </c>
      <c r="N12" s="87">
        <f t="shared" si="3"/>
        <v>10999</v>
      </c>
      <c r="O12" s="87">
        <f t="shared" si="4"/>
        <v>9999</v>
      </c>
      <c r="P12" s="87">
        <f t="shared" si="5"/>
        <v>8999</v>
      </c>
      <c r="Q12" s="87">
        <f t="shared" si="6"/>
        <v>7999</v>
      </c>
      <c r="R12" s="86">
        <f t="shared" si="0"/>
        <v>11999</v>
      </c>
      <c r="S12" s="86">
        <f t="shared" si="1"/>
        <v>10999</v>
      </c>
    </row>
    <row r="13" spans="1:19" ht="14.25" customHeight="1" x14ac:dyDescent="0.25">
      <c r="A13" s="74">
        <v>502032</v>
      </c>
      <c r="B13" s="74" t="str">
        <f>VLOOKUP(A13,[7]Sheet1!A$1:I$65536,2,FALSE)</f>
        <v>POI791</v>
      </c>
      <c r="C13" s="74" t="str">
        <f>VLOOKUP(A13,[7]Sheet1!A$1:I$65536,3,FALSE)</f>
        <v>POI792</v>
      </c>
      <c r="D13" s="74" t="str">
        <f>VLOOKUP(A13,[7]Sheet1!A$1:I$65536,4,FALSE)</f>
        <v>POI793</v>
      </c>
      <c r="E13" s="74" t="str">
        <f>VLOOKUP(A13,[7]Sheet1!A$1:I$65536,5,FALSE)</f>
        <v>POI794</v>
      </c>
      <c r="F13" s="74" t="str">
        <f>VLOOKUP(A13,[7]Sheet1!A$1:H$65536,6,FALSE)</f>
        <v>POI795</v>
      </c>
      <c r="G13" s="74" t="str">
        <f>VLOOKUP(A13,[7]Sheet1!A$1:G$65536,7,FALSE)</f>
        <v>POI796</v>
      </c>
      <c r="H13" s="74" t="str">
        <f>VLOOKUP(A13,[7]Sheet1!A$1:H$65536,8,FALSE)</f>
        <v>POI797</v>
      </c>
      <c r="I13" s="76" t="s">
        <v>127</v>
      </c>
      <c r="J13" s="86" t="s">
        <v>24</v>
      </c>
      <c r="K13" s="77">
        <v>12999</v>
      </c>
      <c r="L13" s="86"/>
      <c r="M13" s="86">
        <f t="shared" si="2"/>
        <v>11999</v>
      </c>
      <c r="N13" s="87">
        <f t="shared" si="3"/>
        <v>10999</v>
      </c>
      <c r="O13" s="87">
        <f t="shared" si="4"/>
        <v>9999</v>
      </c>
      <c r="P13" s="87">
        <f t="shared" si="5"/>
        <v>8999</v>
      </c>
      <c r="Q13" s="87">
        <f t="shared" si="6"/>
        <v>7999</v>
      </c>
      <c r="R13" s="86">
        <f t="shared" si="0"/>
        <v>11999</v>
      </c>
      <c r="S13" s="86">
        <f t="shared" si="1"/>
        <v>10999</v>
      </c>
    </row>
    <row r="14" spans="1:19" ht="14.25" customHeight="1" x14ac:dyDescent="0.25">
      <c r="A14" s="74">
        <v>501870</v>
      </c>
      <c r="B14" s="74" t="str">
        <f>VLOOKUP(A14,[7]Sheet1!A$1:I$65536,2,FALSE)</f>
        <v>POH507</v>
      </c>
      <c r="C14" s="74" t="str">
        <f>VLOOKUP(A14,[7]Sheet1!A$1:I$65536,3,FALSE)</f>
        <v>POH508</v>
      </c>
      <c r="D14" s="74" t="str">
        <f>VLOOKUP(A14,[7]Sheet1!A$1:I$65536,4,FALSE)</f>
        <v>POH509</v>
      </c>
      <c r="E14" s="74" t="str">
        <f>VLOOKUP(A14,[7]Sheet1!A$1:I$65536,5,FALSE)</f>
        <v>POH510</v>
      </c>
      <c r="F14" s="74" t="str">
        <f>VLOOKUP(A14,[7]Sheet1!A$1:H$65536,6,FALSE)</f>
        <v>POH511</v>
      </c>
      <c r="G14" s="74" t="str">
        <f>VLOOKUP(A14,[7]Sheet1!A$1:G$65536,7,FALSE)</f>
        <v>POH512</v>
      </c>
      <c r="H14" s="74" t="str">
        <f>VLOOKUP(A14,[7]Sheet1!A$1:H$65536,8,FALSE)</f>
        <v>POH513</v>
      </c>
      <c r="I14" s="76" t="s">
        <v>196</v>
      </c>
      <c r="J14" s="86" t="s">
        <v>24</v>
      </c>
      <c r="K14" s="77">
        <v>14499</v>
      </c>
      <c r="L14" s="86"/>
      <c r="M14" s="86">
        <f t="shared" si="2"/>
        <v>13499</v>
      </c>
      <c r="N14" s="87">
        <f t="shared" si="3"/>
        <v>12499</v>
      </c>
      <c r="O14" s="87">
        <f t="shared" si="4"/>
        <v>11499</v>
      </c>
      <c r="P14" s="87">
        <f t="shared" si="5"/>
        <v>10499</v>
      </c>
      <c r="Q14" s="87">
        <f t="shared" si="6"/>
        <v>9499</v>
      </c>
      <c r="R14" s="86">
        <f t="shared" si="0"/>
        <v>13499</v>
      </c>
      <c r="S14" s="86">
        <f t="shared" si="1"/>
        <v>12499</v>
      </c>
    </row>
    <row r="15" spans="1:19" ht="14.25" customHeight="1" x14ac:dyDescent="0.25">
      <c r="A15" s="74">
        <v>502040</v>
      </c>
      <c r="B15" s="74" t="str">
        <f>VLOOKUP(A15,[7]Sheet1!A$1:I$65536,2,FALSE)</f>
        <v>POI798</v>
      </c>
      <c r="C15" s="74" t="str">
        <f>VLOOKUP(A15,[7]Sheet1!A$1:I$65536,3,FALSE)</f>
        <v>POI799</v>
      </c>
      <c r="D15" s="74" t="str">
        <f>VLOOKUP(A15,[7]Sheet1!A$1:I$65536,4,FALSE)</f>
        <v>POI800</v>
      </c>
      <c r="E15" s="74" t="str">
        <f>VLOOKUP(A15,[7]Sheet1!A$1:I$65536,5,FALSE)</f>
        <v>POI801</v>
      </c>
      <c r="F15" s="74" t="str">
        <f>VLOOKUP(A15,[7]Sheet1!A$1:H$65536,6,FALSE)</f>
        <v>POI802</v>
      </c>
      <c r="G15" s="74" t="str">
        <f>VLOOKUP(A15,[7]Sheet1!A$1:G$65536,7,FALSE)</f>
        <v>POI803</v>
      </c>
      <c r="H15" s="74" t="str">
        <f>VLOOKUP(A15,[7]Sheet1!A$1:H$65536,8,FALSE)</f>
        <v>POI804</v>
      </c>
      <c r="I15" s="76" t="s">
        <v>128</v>
      </c>
      <c r="J15" s="86" t="s">
        <v>24</v>
      </c>
      <c r="K15" s="77">
        <v>14499</v>
      </c>
      <c r="L15" s="86"/>
      <c r="M15" s="86">
        <f t="shared" si="2"/>
        <v>13499</v>
      </c>
      <c r="N15" s="87">
        <f t="shared" si="3"/>
        <v>12499</v>
      </c>
      <c r="O15" s="87">
        <f t="shared" si="4"/>
        <v>11499</v>
      </c>
      <c r="P15" s="87">
        <f t="shared" si="5"/>
        <v>10499</v>
      </c>
      <c r="Q15" s="87">
        <f t="shared" si="6"/>
        <v>9499</v>
      </c>
      <c r="R15" s="86">
        <f t="shared" si="0"/>
        <v>13499</v>
      </c>
      <c r="S15" s="86">
        <f t="shared" si="1"/>
        <v>12499</v>
      </c>
    </row>
    <row r="16" spans="1:19" ht="12.75" customHeight="1" x14ac:dyDescent="0.25">
      <c r="A16" s="74">
        <v>502041</v>
      </c>
      <c r="B16" s="74" t="str">
        <f>VLOOKUP(A16,[7]Sheet1!A$1:I$65536,2,FALSE)</f>
        <v>POI805</v>
      </c>
      <c r="C16" s="74" t="str">
        <f>VLOOKUP(A16,[7]Sheet1!A$1:I$65536,3,FALSE)</f>
        <v>POI806</v>
      </c>
      <c r="D16" s="74" t="str">
        <f>VLOOKUP(A16,[7]Sheet1!A$1:I$65536,4,FALSE)</f>
        <v>POI807</v>
      </c>
      <c r="E16" s="74" t="str">
        <f>VLOOKUP(A16,[7]Sheet1!A$1:I$65536,5,FALSE)</f>
        <v>POI808</v>
      </c>
      <c r="F16" s="74" t="str">
        <f>VLOOKUP(A16,[7]Sheet1!A$1:H$65536,6,FALSE)</f>
        <v>POI809</v>
      </c>
      <c r="G16" s="74" t="str">
        <f>VLOOKUP(A16,[7]Sheet1!A$1:G$65536,7,FALSE)</f>
        <v>POI810</v>
      </c>
      <c r="H16" s="74" t="str">
        <f>VLOOKUP(A16,[7]Sheet1!A$1:H$65536,8,FALSE)</f>
        <v>POI811</v>
      </c>
      <c r="I16" s="76" t="s">
        <v>129</v>
      </c>
      <c r="J16" s="86" t="s">
        <v>24</v>
      </c>
      <c r="K16" s="77">
        <v>14499</v>
      </c>
      <c r="L16" s="86"/>
      <c r="M16" s="86">
        <f t="shared" si="2"/>
        <v>13499</v>
      </c>
      <c r="N16" s="87">
        <f t="shared" si="3"/>
        <v>12499</v>
      </c>
      <c r="O16" s="87">
        <f t="shared" si="4"/>
        <v>11499</v>
      </c>
      <c r="P16" s="87">
        <f t="shared" si="5"/>
        <v>10499</v>
      </c>
      <c r="Q16" s="87">
        <f t="shared" si="6"/>
        <v>9499</v>
      </c>
      <c r="R16" s="86">
        <f t="shared" si="0"/>
        <v>13499</v>
      </c>
      <c r="S16" s="86">
        <f t="shared" si="1"/>
        <v>12499</v>
      </c>
    </row>
    <row r="17" spans="1:19" ht="12.75" customHeight="1" x14ac:dyDescent="0.25">
      <c r="A17" s="74">
        <v>501880</v>
      </c>
      <c r="B17" s="74" t="str">
        <f>VLOOKUP(A17,[7]Sheet1!A$1:I$65536,2,FALSE)</f>
        <v>POH521</v>
      </c>
      <c r="C17" s="74" t="str">
        <f>VLOOKUP(A17,[7]Sheet1!A$1:I$65536,3,FALSE)</f>
        <v>POH522</v>
      </c>
      <c r="D17" s="74" t="str">
        <f>VLOOKUP(A17,[7]Sheet1!A$1:I$65536,4,FALSE)</f>
        <v>POH523</v>
      </c>
      <c r="E17" s="74" t="str">
        <f>VLOOKUP(A17,[7]Sheet1!A$1:I$65536,5,FALSE)</f>
        <v>POH524</v>
      </c>
      <c r="F17" s="74" t="str">
        <f>VLOOKUP(A17,[7]Sheet1!A$1:H$65536,6,FALSE)</f>
        <v>POH525</v>
      </c>
      <c r="G17" s="74" t="str">
        <f>VLOOKUP(A17,[7]Sheet1!A$1:G$65536,7,FALSE)</f>
        <v>POH526</v>
      </c>
      <c r="H17" s="74" t="str">
        <f>VLOOKUP(A17,[7]Sheet1!A$1:H$65536,8,FALSE)</f>
        <v>POH527</v>
      </c>
      <c r="I17" s="76" t="s">
        <v>197</v>
      </c>
      <c r="J17" s="86" t="s">
        <v>24</v>
      </c>
      <c r="K17" s="77">
        <v>17599</v>
      </c>
      <c r="L17" s="86"/>
      <c r="M17" s="86">
        <f t="shared" si="2"/>
        <v>16599</v>
      </c>
      <c r="N17" s="87">
        <f t="shared" si="3"/>
        <v>15599</v>
      </c>
      <c r="O17" s="87">
        <f t="shared" si="4"/>
        <v>14599</v>
      </c>
      <c r="P17" s="87">
        <f t="shared" si="5"/>
        <v>13599</v>
      </c>
      <c r="Q17" s="87">
        <f t="shared" si="6"/>
        <v>12599</v>
      </c>
      <c r="R17" s="86">
        <f t="shared" si="0"/>
        <v>16599</v>
      </c>
      <c r="S17" s="86">
        <f t="shared" si="1"/>
        <v>15599</v>
      </c>
    </row>
    <row r="18" spans="1:19" ht="12.75" customHeight="1" x14ac:dyDescent="0.25">
      <c r="A18" s="74">
        <v>502050</v>
      </c>
      <c r="B18" s="74" t="str">
        <f>VLOOKUP(A18,[7]Sheet1!A$1:I$65536,2,FALSE)</f>
        <v>POI812</v>
      </c>
      <c r="C18" s="74" t="str">
        <f>VLOOKUP(A18,[7]Sheet1!A$1:I$65536,3,FALSE)</f>
        <v>POI813</v>
      </c>
      <c r="D18" s="74" t="str">
        <f>VLOOKUP(A18,[7]Sheet1!A$1:I$65536,4,FALSE)</f>
        <v>POI814</v>
      </c>
      <c r="E18" s="74" t="str">
        <f>VLOOKUP(A18,[7]Sheet1!A$1:I$65536,5,FALSE)</f>
        <v>POI815</v>
      </c>
      <c r="F18" s="74" t="str">
        <f>VLOOKUP(A18,[7]Sheet1!A$1:H$65536,6,FALSE)</f>
        <v>POI816</v>
      </c>
      <c r="G18" s="74" t="str">
        <f>VLOOKUP(A18,[7]Sheet1!A$1:G$65536,7,FALSE)</f>
        <v>POI817</v>
      </c>
      <c r="H18" s="74" t="str">
        <f>VLOOKUP(A18,[7]Sheet1!A$1:H$65536,8,FALSE)</f>
        <v>POI818</v>
      </c>
      <c r="I18" s="76" t="s">
        <v>130</v>
      </c>
      <c r="J18" s="86" t="s">
        <v>24</v>
      </c>
      <c r="K18" s="77">
        <v>17599</v>
      </c>
      <c r="L18" s="86"/>
      <c r="M18" s="86">
        <f t="shared" si="2"/>
        <v>16599</v>
      </c>
      <c r="N18" s="87">
        <f t="shared" si="3"/>
        <v>15599</v>
      </c>
      <c r="O18" s="87">
        <f t="shared" si="4"/>
        <v>14599</v>
      </c>
      <c r="P18" s="87">
        <f t="shared" si="5"/>
        <v>13599</v>
      </c>
      <c r="Q18" s="87">
        <f t="shared" si="6"/>
        <v>12599</v>
      </c>
      <c r="R18" s="86">
        <f t="shared" si="0"/>
        <v>16599</v>
      </c>
      <c r="S18" s="86">
        <f t="shared" si="1"/>
        <v>15599</v>
      </c>
    </row>
    <row r="19" spans="1:19" ht="12.75" customHeight="1" x14ac:dyDescent="0.25">
      <c r="A19" s="74">
        <v>501740</v>
      </c>
      <c r="B19" s="74" t="str">
        <f>VLOOKUP(A19,[7]Sheet1!A$1:I$65536,2,FALSE)</f>
        <v>POE555</v>
      </c>
      <c r="C19" s="74" t="str">
        <f>VLOOKUP(A19,[7]Sheet1!A$1:I$65536,3,FALSE)</f>
        <v>POG325</v>
      </c>
      <c r="D19" s="74" t="str">
        <f>VLOOKUP(A19,[7]Sheet1!A$1:I$65536,4,FALSE)</f>
        <v>POE557</v>
      </c>
      <c r="E19" s="74" t="str">
        <f>VLOOKUP(A19,[7]Sheet1!A$1:I$65536,5,FALSE)</f>
        <v>POF701</v>
      </c>
      <c r="F19" s="74" t="str">
        <f>VLOOKUP(A19,[7]Sheet1!A$1:H$65536,6,FALSE)</f>
        <v>POE558</v>
      </c>
      <c r="G19" s="74" t="str">
        <f>VLOOKUP(A19,[7]Sheet1!A$1:G$65536,7,FALSE)</f>
        <v>POG448</v>
      </c>
      <c r="H19" s="74" t="str">
        <f>VLOOKUP(A19,[7]Sheet1!A$1:H$65536,8,FALSE)</f>
        <v>POE559</v>
      </c>
      <c r="I19" s="76" t="s">
        <v>198</v>
      </c>
      <c r="J19" s="86" t="s">
        <v>24</v>
      </c>
      <c r="K19" s="77">
        <v>15499</v>
      </c>
      <c r="L19" s="86"/>
      <c r="M19" s="86">
        <f t="shared" si="2"/>
        <v>14499</v>
      </c>
      <c r="N19" s="87">
        <f t="shared" si="3"/>
        <v>13499</v>
      </c>
      <c r="O19" s="87">
        <f t="shared" si="4"/>
        <v>12499</v>
      </c>
      <c r="P19" s="87">
        <f t="shared" si="5"/>
        <v>11499</v>
      </c>
      <c r="Q19" s="87">
        <f t="shared" si="6"/>
        <v>10499</v>
      </c>
      <c r="R19" s="86">
        <f t="shared" si="0"/>
        <v>14499</v>
      </c>
      <c r="S19" s="86">
        <f t="shared" si="1"/>
        <v>13499</v>
      </c>
    </row>
    <row r="20" spans="1:19" ht="12.75" customHeight="1" x14ac:dyDescent="0.25">
      <c r="A20" s="74">
        <v>502060</v>
      </c>
      <c r="B20" s="74" t="str">
        <f>VLOOKUP(A20,[7]Sheet1!A$1:I$65536,2,FALSE)</f>
        <v>POI819</v>
      </c>
      <c r="C20" s="74" t="str">
        <f>VLOOKUP(A20,[7]Sheet1!A$1:I$65536,3,FALSE)</f>
        <v>POI820</v>
      </c>
      <c r="D20" s="74" t="str">
        <f>VLOOKUP(A20,[7]Sheet1!A$1:I$65536,4,FALSE)</f>
        <v>POI821</v>
      </c>
      <c r="E20" s="74" t="str">
        <f>VLOOKUP(A20,[7]Sheet1!A$1:I$65536,5,FALSE)</f>
        <v>POI822</v>
      </c>
      <c r="F20" s="74" t="str">
        <f>VLOOKUP(A20,[7]Sheet1!A$1:H$65536,6,FALSE)</f>
        <v>POI823</v>
      </c>
      <c r="G20" s="74" t="str">
        <f>VLOOKUP(A20,[7]Sheet1!A$1:G$65536,7,FALSE)</f>
        <v>POI824</v>
      </c>
      <c r="H20" s="74" t="str">
        <f>VLOOKUP(A20,[7]Sheet1!A$1:H$65536,8,FALSE)</f>
        <v>POI825</v>
      </c>
      <c r="I20" s="76" t="s">
        <v>5</v>
      </c>
      <c r="J20" s="86" t="s">
        <v>24</v>
      </c>
      <c r="K20" s="77">
        <v>15499</v>
      </c>
      <c r="L20" s="86"/>
      <c r="M20" s="86">
        <f t="shared" si="2"/>
        <v>14499</v>
      </c>
      <c r="N20" s="87">
        <f t="shared" si="3"/>
        <v>13499</v>
      </c>
      <c r="O20" s="87">
        <f t="shared" si="4"/>
        <v>12499</v>
      </c>
      <c r="P20" s="87">
        <f t="shared" si="5"/>
        <v>11499</v>
      </c>
      <c r="Q20" s="87">
        <f t="shared" si="6"/>
        <v>10499</v>
      </c>
      <c r="R20" s="86">
        <f t="shared" si="0"/>
        <v>14499</v>
      </c>
      <c r="S20" s="86">
        <f t="shared" si="1"/>
        <v>13499</v>
      </c>
    </row>
    <row r="21" spans="1:19" ht="12.75" customHeight="1" x14ac:dyDescent="0.25">
      <c r="A21" s="74">
        <v>502010</v>
      </c>
      <c r="B21" s="74" t="str">
        <f>VLOOKUP(A21,[7]Sheet1!A$1:I$65536,2,FALSE)</f>
        <v>POI709</v>
      </c>
      <c r="C21" s="74" t="str">
        <f>VLOOKUP(A21,[7]Sheet1!A$1:I$65536,3,FALSE)</f>
        <v>POI710</v>
      </c>
      <c r="D21" s="74" t="str">
        <f>VLOOKUP(A21,[7]Sheet1!A$1:I$65536,4,FALSE)</f>
        <v>POI711</v>
      </c>
      <c r="E21" s="74" t="str">
        <f>VLOOKUP(A21,[7]Sheet1!A$1:I$65536,5,FALSE)</f>
        <v>POI712</v>
      </c>
      <c r="F21" s="74" t="str">
        <f>VLOOKUP(A21,[7]Sheet1!A$1:H$65536,6,FALSE)</f>
        <v>POI713</v>
      </c>
      <c r="G21" s="74" t="str">
        <f>VLOOKUP(A21,[7]Sheet1!A$1:G$65536,7,FALSE)</f>
        <v>POI714</v>
      </c>
      <c r="H21" s="74" t="str">
        <f>VLOOKUP(A21,[7]Sheet1!A$1:H$65536,8,FALSE)</f>
        <v>POI715</v>
      </c>
      <c r="I21" s="76" t="s">
        <v>36</v>
      </c>
      <c r="J21" s="86" t="s">
        <v>24</v>
      </c>
      <c r="K21" s="77">
        <v>18499</v>
      </c>
      <c r="L21" s="86"/>
      <c r="M21" s="86">
        <f t="shared" si="2"/>
        <v>17499</v>
      </c>
      <c r="N21" s="87">
        <f t="shared" si="3"/>
        <v>16499</v>
      </c>
      <c r="O21" s="87">
        <f t="shared" si="4"/>
        <v>15499</v>
      </c>
      <c r="P21" s="87">
        <f t="shared" si="5"/>
        <v>14499</v>
      </c>
      <c r="Q21" s="87">
        <f t="shared" si="6"/>
        <v>13499</v>
      </c>
      <c r="R21" s="86">
        <f t="shared" si="0"/>
        <v>17499</v>
      </c>
      <c r="S21" s="86">
        <f t="shared" si="1"/>
        <v>16499</v>
      </c>
    </row>
    <row r="22" spans="1:19" ht="12.75" customHeight="1" x14ac:dyDescent="0.25">
      <c r="A22" s="74">
        <v>502011</v>
      </c>
      <c r="B22" s="74" t="str">
        <f>VLOOKUP(A22,[7]Sheet1!A$1:I$65536,2,FALSE)</f>
        <v>POI826</v>
      </c>
      <c r="C22" s="74" t="str">
        <f>VLOOKUP(A22,[7]Sheet1!A$1:I$65536,3,FALSE)</f>
        <v>POI757</v>
      </c>
      <c r="D22" s="74" t="str">
        <f>VLOOKUP(A22,[7]Sheet1!A$1:I$65536,4,FALSE)</f>
        <v>POI758</v>
      </c>
      <c r="E22" s="74" t="str">
        <f>VLOOKUP(A22,[7]Sheet1!A$1:I$65536,5,FALSE)</f>
        <v>POI759</v>
      </c>
      <c r="F22" s="74" t="str">
        <f>VLOOKUP(A22,[7]Sheet1!A$1:H$65536,6,FALSE)</f>
        <v>POI760</v>
      </c>
      <c r="G22" s="74" t="str">
        <f>VLOOKUP(A22,[7]Sheet1!A$1:G$65536,7,FALSE)</f>
        <v>POI761</v>
      </c>
      <c r="H22" s="74" t="str">
        <f>VLOOKUP(A22,[7]Sheet1!A$1:H$65536,8,FALSE)</f>
        <v>POI762</v>
      </c>
      <c r="I22" s="76" t="s">
        <v>180</v>
      </c>
      <c r="J22" s="86" t="s">
        <v>24</v>
      </c>
      <c r="K22" s="77">
        <v>18499</v>
      </c>
      <c r="L22" s="86"/>
      <c r="M22" s="86">
        <f t="shared" si="2"/>
        <v>17499</v>
      </c>
      <c r="N22" s="87">
        <f t="shared" si="3"/>
        <v>16499</v>
      </c>
      <c r="O22" s="87">
        <f t="shared" si="4"/>
        <v>15499</v>
      </c>
      <c r="P22" s="87">
        <f t="shared" si="5"/>
        <v>14499</v>
      </c>
      <c r="Q22" s="87">
        <f t="shared" si="6"/>
        <v>13499</v>
      </c>
      <c r="R22" s="86">
        <f t="shared" si="0"/>
        <v>17499</v>
      </c>
      <c r="S22" s="86">
        <f t="shared" si="1"/>
        <v>16499</v>
      </c>
    </row>
    <row r="23" spans="1:19" ht="12.75" customHeight="1" x14ac:dyDescent="0.25">
      <c r="A23" s="74">
        <v>502020</v>
      </c>
      <c r="B23" s="74" t="str">
        <f>VLOOKUP(A23,[7]Sheet1!A$1:I$65536,2,FALSE)</f>
        <v>POI763</v>
      </c>
      <c r="C23" s="74" t="str">
        <f>VLOOKUP(A23,[7]Sheet1!A$1:I$65536,3,FALSE)</f>
        <v>POI764</v>
      </c>
      <c r="D23" s="74" t="str">
        <f>VLOOKUP(A23,[7]Sheet1!A$1:I$65536,4,FALSE)</f>
        <v>POI765</v>
      </c>
      <c r="E23" s="74" t="str">
        <f>VLOOKUP(A23,[7]Sheet1!A$1:I$65536,5,FALSE)</f>
        <v>POI766</v>
      </c>
      <c r="F23" s="74" t="str">
        <f>VLOOKUP(A23,[7]Sheet1!A$1:H$65536,6,FALSE)</f>
        <v>POI767</v>
      </c>
      <c r="G23" s="74" t="str">
        <f>VLOOKUP(A23,[7]Sheet1!A$1:G$65536,7,FALSE)</f>
        <v>POI768</v>
      </c>
      <c r="H23" s="74" t="str">
        <f>VLOOKUP(A23,[7]Sheet1!A$1:H$65536,8,FALSE)</f>
        <v>POI769</v>
      </c>
      <c r="I23" s="76" t="s">
        <v>37</v>
      </c>
      <c r="J23" s="86" t="s">
        <v>24</v>
      </c>
      <c r="K23" s="77">
        <v>19999</v>
      </c>
      <c r="L23" s="86"/>
      <c r="M23" s="86">
        <f t="shared" si="2"/>
        <v>18999</v>
      </c>
      <c r="N23" s="87">
        <f t="shared" si="3"/>
        <v>17999</v>
      </c>
      <c r="O23" s="87">
        <f t="shared" si="4"/>
        <v>16999</v>
      </c>
      <c r="P23" s="87">
        <f t="shared" si="5"/>
        <v>15999</v>
      </c>
      <c r="Q23" s="87">
        <f t="shared" si="6"/>
        <v>14999</v>
      </c>
      <c r="R23" s="86">
        <f t="shared" si="0"/>
        <v>18999</v>
      </c>
      <c r="S23" s="86">
        <f t="shared" si="1"/>
        <v>17999</v>
      </c>
    </row>
    <row r="24" spans="1:19" ht="12.75" customHeight="1" x14ac:dyDescent="0.25">
      <c r="A24" s="74">
        <v>502021</v>
      </c>
      <c r="B24" s="74" t="str">
        <f>VLOOKUP(A24,[7]Sheet1!A$1:I$65536,2,FALSE)</f>
        <v>POI770</v>
      </c>
      <c r="C24" s="74" t="str">
        <f>VLOOKUP(A24,[7]Sheet1!A$1:I$65536,3,FALSE)</f>
        <v>POI771</v>
      </c>
      <c r="D24" s="74" t="str">
        <f>VLOOKUP(A24,[7]Sheet1!A$1:I$65536,4,FALSE)</f>
        <v>POI772</v>
      </c>
      <c r="E24" s="74" t="str">
        <f>VLOOKUP(A24,[7]Sheet1!A$1:I$65536,5,FALSE)</f>
        <v>POI773</v>
      </c>
      <c r="F24" s="74" t="str">
        <f>VLOOKUP(A24,[7]Sheet1!A$1:H$65536,6,FALSE)</f>
        <v>POI774</v>
      </c>
      <c r="G24" s="74" t="str">
        <f>VLOOKUP(A24,[7]Sheet1!A$1:G$65536,7,FALSE)</f>
        <v>POI775</v>
      </c>
      <c r="H24" s="74" t="str">
        <f>VLOOKUP(A24,[7]Sheet1!A$1:H$65536,8,FALSE)</f>
        <v>POI776</v>
      </c>
      <c r="I24" s="76" t="s">
        <v>38</v>
      </c>
      <c r="J24" s="86" t="s">
        <v>24</v>
      </c>
      <c r="K24" s="77">
        <v>19999</v>
      </c>
      <c r="L24" s="86"/>
      <c r="M24" s="86">
        <f t="shared" si="2"/>
        <v>18999</v>
      </c>
      <c r="N24" s="87">
        <f t="shared" si="3"/>
        <v>17999</v>
      </c>
      <c r="O24" s="87">
        <f t="shared" si="4"/>
        <v>16999</v>
      </c>
      <c r="P24" s="87">
        <f t="shared" si="5"/>
        <v>15999</v>
      </c>
      <c r="Q24" s="87">
        <f t="shared" si="6"/>
        <v>14999</v>
      </c>
      <c r="R24" s="86">
        <f t="shared" si="0"/>
        <v>18999</v>
      </c>
      <c r="S24" s="86">
        <f t="shared" si="1"/>
        <v>17999</v>
      </c>
    </row>
    <row r="25" spans="1:19" x14ac:dyDescent="0.25">
      <c r="A25" s="74">
        <v>501830</v>
      </c>
      <c r="B25" s="74" t="str">
        <f>VLOOKUP(A25,[7]Sheet1!A$1:I$65536,2,FALSE)</f>
        <v>POG698</v>
      </c>
      <c r="C25" s="74" t="str">
        <f>VLOOKUP(A25,[7]Sheet1!A$1:I$65536,3,FALSE)</f>
        <v>POG699</v>
      </c>
      <c r="D25" s="74" t="str">
        <f>VLOOKUP(A25,[7]Sheet1!A$1:I$65536,4,FALSE)</f>
        <v>POG700</v>
      </c>
      <c r="E25" s="74" t="str">
        <f>VLOOKUP(A25,[7]Sheet1!A$1:I$65536,5,FALSE)</f>
        <v>POG701</v>
      </c>
      <c r="F25" s="74" t="str">
        <f>VLOOKUP(A25,[7]Sheet1!A$1:H$65536,6,FALSE)</f>
        <v>POG702</v>
      </c>
      <c r="G25" s="74" t="str">
        <f>VLOOKUP(A25,[7]Sheet1!A$1:G$65536,7,FALSE)</f>
        <v>POG703</v>
      </c>
      <c r="H25" s="74" t="str">
        <f>VLOOKUP(A25,[7]Sheet1!A$1:H$65536,8,FALSE)</f>
        <v>POG704</v>
      </c>
      <c r="I25" s="76" t="s">
        <v>39</v>
      </c>
      <c r="J25" s="86" t="s">
        <v>24</v>
      </c>
      <c r="K25" s="77">
        <v>27999</v>
      </c>
      <c r="L25" s="86"/>
      <c r="M25" s="86">
        <f t="shared" si="2"/>
        <v>26999</v>
      </c>
      <c r="N25" s="87">
        <f t="shared" si="3"/>
        <v>25999</v>
      </c>
      <c r="O25" s="87">
        <f t="shared" si="4"/>
        <v>24999</v>
      </c>
      <c r="P25" s="87">
        <f t="shared" si="5"/>
        <v>23999</v>
      </c>
      <c r="Q25" s="87">
        <f t="shared" si="6"/>
        <v>22999</v>
      </c>
      <c r="R25" s="86">
        <f t="shared" si="0"/>
        <v>26999</v>
      </c>
      <c r="S25" s="86">
        <f t="shared" si="1"/>
        <v>25999</v>
      </c>
    </row>
    <row r="26" spans="1:19" x14ac:dyDescent="0.25">
      <c r="A26" s="74">
        <v>501840</v>
      </c>
      <c r="B26" s="74" t="str">
        <f>VLOOKUP(A26,[7]Sheet1!A$1:I$65536,2,FALSE)</f>
        <v>POG726</v>
      </c>
      <c r="C26" s="74" t="str">
        <f>VLOOKUP(A26,[7]Sheet1!A$1:I$65536,3,FALSE)</f>
        <v>POG727</v>
      </c>
      <c r="D26" s="74" t="str">
        <f>VLOOKUP(A26,[7]Sheet1!A$1:I$65536,4,FALSE)</f>
        <v>POG728</v>
      </c>
      <c r="E26" s="74" t="str">
        <f>VLOOKUP(A26,[7]Sheet1!A$1:I$65536,5,FALSE)</f>
        <v>POG729</v>
      </c>
      <c r="F26" s="74" t="str">
        <f>VLOOKUP(A26,[7]Sheet1!A$1:H$65536,6,FALSE)</f>
        <v>POG730</v>
      </c>
      <c r="G26" s="74" t="str">
        <f>VLOOKUP(A26,[7]Sheet1!A$1:G$65536,7,FALSE)</f>
        <v>POG731</v>
      </c>
      <c r="H26" s="74" t="str">
        <f>VLOOKUP(A26,[7]Sheet1!A$1:H$65536,8,FALSE)</f>
        <v>POG732</v>
      </c>
      <c r="I26" s="76" t="s">
        <v>40</v>
      </c>
      <c r="J26" s="86" t="s">
        <v>24</v>
      </c>
      <c r="K26" s="77">
        <v>32599</v>
      </c>
      <c r="L26" s="86"/>
      <c r="M26" s="86">
        <f t="shared" si="2"/>
        <v>31599</v>
      </c>
      <c r="N26" s="87">
        <f t="shared" si="3"/>
        <v>30599</v>
      </c>
      <c r="O26" s="87">
        <f t="shared" si="4"/>
        <v>29599</v>
      </c>
      <c r="P26" s="87">
        <f t="shared" si="5"/>
        <v>28599</v>
      </c>
      <c r="Q26" s="87">
        <f t="shared" si="6"/>
        <v>27599</v>
      </c>
      <c r="R26" s="86">
        <f t="shared" si="0"/>
        <v>31599</v>
      </c>
      <c r="S26" s="86">
        <f t="shared" si="1"/>
        <v>30599</v>
      </c>
    </row>
    <row r="27" spans="1:19" x14ac:dyDescent="0.25">
      <c r="A27" s="74">
        <v>501850</v>
      </c>
      <c r="B27" s="74" t="str">
        <f>VLOOKUP(A27,[7]Sheet1!A$1:I$65536,2,FALSE)</f>
        <v>POG733</v>
      </c>
      <c r="C27" s="74" t="str">
        <f>VLOOKUP(A27,[7]Sheet1!A$1:I$65536,3,FALSE)</f>
        <v>POG734</v>
      </c>
      <c r="D27" s="74" t="str">
        <f>VLOOKUP(A27,[7]Sheet1!A$1:I$65536,4,FALSE)</f>
        <v>POG735</v>
      </c>
      <c r="E27" s="74" t="str">
        <f>VLOOKUP(A27,[7]Sheet1!A$1:I$65536,5,FALSE)</f>
        <v>POG736</v>
      </c>
      <c r="F27" s="74" t="str">
        <f>VLOOKUP(A27,[7]Sheet1!A$1:H$65536,6,FALSE)</f>
        <v>POG737</v>
      </c>
      <c r="G27" s="74" t="str">
        <f>VLOOKUP(A27,[7]Sheet1!A$1:G$65536,7,FALSE)</f>
        <v>POG738</v>
      </c>
      <c r="H27" s="74" t="str">
        <f>VLOOKUP(A27,[7]Sheet1!A$1:H$65536,8,FALSE)</f>
        <v>POG739</v>
      </c>
      <c r="I27" s="76" t="s">
        <v>41</v>
      </c>
      <c r="J27" s="86" t="s">
        <v>24</v>
      </c>
      <c r="K27" s="77">
        <v>35999</v>
      </c>
      <c r="L27" s="86"/>
      <c r="M27" s="86">
        <f t="shared" si="2"/>
        <v>34999</v>
      </c>
      <c r="N27" s="87">
        <f t="shared" si="3"/>
        <v>33999</v>
      </c>
      <c r="O27" s="87">
        <f t="shared" si="4"/>
        <v>32999</v>
      </c>
      <c r="P27" s="87">
        <f t="shared" si="5"/>
        <v>31999</v>
      </c>
      <c r="Q27" s="87">
        <f t="shared" si="6"/>
        <v>30999</v>
      </c>
      <c r="R27" s="86">
        <f t="shared" si="0"/>
        <v>34999</v>
      </c>
      <c r="S27" s="86">
        <f t="shared" si="1"/>
        <v>33999</v>
      </c>
    </row>
    <row r="28" spans="1:19" x14ac:dyDescent="0.25">
      <c r="A28" s="74">
        <v>501910</v>
      </c>
      <c r="B28" s="74" t="str">
        <f>VLOOKUP(A28,[7]Sheet1!A$1:I$65536,2,FALSE)</f>
        <v>POI528</v>
      </c>
      <c r="C28" s="74" t="str">
        <f>VLOOKUP(A28,[7]Sheet1!A$1:I$65536,3,FALSE)</f>
        <v>POI529</v>
      </c>
      <c r="D28" s="74" t="str">
        <f>VLOOKUP(A28,[7]Sheet1!A$1:I$65536,4,FALSE)</f>
        <v>POI530</v>
      </c>
      <c r="E28" s="74" t="str">
        <f>VLOOKUP(A28,[7]Sheet1!A$1:I$65536,5,FALSE)</f>
        <v>POI531</v>
      </c>
      <c r="F28" s="74" t="str">
        <f>VLOOKUP(A28,[7]Sheet1!A$1:H$65536,6,FALSE)</f>
        <v>POI532</v>
      </c>
      <c r="G28" s="74" t="str">
        <f>VLOOKUP(A28,[7]Sheet1!A$1:G$65536,7,FALSE)</f>
        <v>POI533</v>
      </c>
      <c r="H28" s="74" t="str">
        <f>VLOOKUP(A28,[7]Sheet1!A$1:H$65536,8,FALSE)</f>
        <v>POI534</v>
      </c>
      <c r="I28" s="76" t="s">
        <v>181</v>
      </c>
      <c r="J28" s="86" t="s">
        <v>24</v>
      </c>
      <c r="K28" s="77">
        <v>24999</v>
      </c>
      <c r="L28" s="86"/>
      <c r="M28" s="86">
        <f t="shared" si="2"/>
        <v>23999</v>
      </c>
      <c r="N28" s="87">
        <f t="shared" si="3"/>
        <v>22999</v>
      </c>
      <c r="O28" s="87">
        <f t="shared" si="4"/>
        <v>21999</v>
      </c>
      <c r="P28" s="87">
        <f t="shared" si="5"/>
        <v>20999</v>
      </c>
      <c r="Q28" s="87">
        <f t="shared" si="6"/>
        <v>19999</v>
      </c>
      <c r="R28" s="86">
        <f t="shared" si="0"/>
        <v>23999</v>
      </c>
      <c r="S28" s="86">
        <f t="shared" si="1"/>
        <v>22999</v>
      </c>
    </row>
    <row r="29" spans="1:19" x14ac:dyDescent="0.25">
      <c r="A29" s="74">
        <v>501911</v>
      </c>
      <c r="B29" s="74" t="str">
        <f>VLOOKUP(A29,[7]Sheet1!A$1:I$65536,2,FALSE)</f>
        <v>POI535</v>
      </c>
      <c r="C29" s="74" t="str">
        <f>VLOOKUP(A29,[7]Sheet1!A$1:I$65536,3,FALSE)</f>
        <v>POI536</v>
      </c>
      <c r="D29" s="74" t="str">
        <f>VLOOKUP(A29,[7]Sheet1!A$1:I$65536,4,FALSE)</f>
        <v>POI537</v>
      </c>
      <c r="E29" s="74" t="str">
        <f>VLOOKUP(A29,[7]Sheet1!A$1:I$65536,5,FALSE)</f>
        <v>POI538</v>
      </c>
      <c r="F29" s="74" t="str">
        <f>VLOOKUP(A29,[7]Sheet1!A$1:H$65536,6,FALSE)</f>
        <v>POI539</v>
      </c>
      <c r="G29" s="74" t="str">
        <f>VLOOKUP(A29,[7]Sheet1!A$1:G$65536,7,FALSE)</f>
        <v>POI540</v>
      </c>
      <c r="H29" s="74" t="str">
        <f>VLOOKUP(A29,[7]Sheet1!A$1:H$65536,8,FALSE)</f>
        <v>POI541</v>
      </c>
      <c r="I29" s="76" t="s">
        <v>182</v>
      </c>
      <c r="J29" s="86" t="s">
        <v>24</v>
      </c>
      <c r="K29" s="77">
        <v>24999</v>
      </c>
      <c r="L29" s="86"/>
      <c r="M29" s="86">
        <f t="shared" si="2"/>
        <v>23999</v>
      </c>
      <c r="N29" s="87">
        <f t="shared" si="3"/>
        <v>22999</v>
      </c>
      <c r="O29" s="87">
        <f t="shared" si="4"/>
        <v>21999</v>
      </c>
      <c r="P29" s="87">
        <f t="shared" si="5"/>
        <v>20999</v>
      </c>
      <c r="Q29" s="87">
        <f t="shared" si="6"/>
        <v>19999</v>
      </c>
      <c r="R29" s="86">
        <f t="shared" si="0"/>
        <v>23999</v>
      </c>
      <c r="S29" s="86">
        <f t="shared" si="1"/>
        <v>22999</v>
      </c>
    </row>
    <row r="30" spans="1:19" x14ac:dyDescent="0.25">
      <c r="A30" s="74">
        <v>501912</v>
      </c>
      <c r="B30" s="74" t="str">
        <f>VLOOKUP(A30,[7]Sheet1!A$1:I$65536,2,FALSE)</f>
        <v>POI542</v>
      </c>
      <c r="C30" s="74" t="str">
        <f>VLOOKUP(A30,[7]Sheet1!A$1:I$65536,3,FALSE)</f>
        <v>POI543</v>
      </c>
      <c r="D30" s="74" t="str">
        <f>VLOOKUP(A30,[7]Sheet1!A$1:I$65536,4,FALSE)</f>
        <v>POI544</v>
      </c>
      <c r="E30" s="74" t="str">
        <f>VLOOKUP(A30,[7]Sheet1!A$1:I$65536,5,FALSE)</f>
        <v>POI545</v>
      </c>
      <c r="F30" s="74" t="str">
        <f>VLOOKUP(A30,[7]Sheet1!A$1:H$65536,6,FALSE)</f>
        <v>POI546</v>
      </c>
      <c r="G30" s="74" t="str">
        <f>VLOOKUP(A30,[7]Sheet1!A$1:G$65536,7,FALSE)</f>
        <v>POI547</v>
      </c>
      <c r="H30" s="74" t="str">
        <f>VLOOKUP(A30,[7]Sheet1!A$1:H$65536,8,FALSE)</f>
        <v>POI548</v>
      </c>
      <c r="I30" s="76" t="s">
        <v>183</v>
      </c>
      <c r="J30" s="86" t="s">
        <v>24</v>
      </c>
      <c r="K30" s="77">
        <v>24999</v>
      </c>
      <c r="L30" s="86"/>
      <c r="M30" s="86">
        <f t="shared" si="2"/>
        <v>23999</v>
      </c>
      <c r="N30" s="87">
        <f t="shared" si="3"/>
        <v>22999</v>
      </c>
      <c r="O30" s="87">
        <f t="shared" si="4"/>
        <v>21999</v>
      </c>
      <c r="P30" s="87">
        <f t="shared" si="5"/>
        <v>20999</v>
      </c>
      <c r="Q30" s="87">
        <f t="shared" si="6"/>
        <v>19999</v>
      </c>
      <c r="R30" s="86">
        <f t="shared" si="0"/>
        <v>23999</v>
      </c>
      <c r="S30" s="86">
        <f t="shared" si="1"/>
        <v>22999</v>
      </c>
    </row>
    <row r="31" spans="1:19" x14ac:dyDescent="0.25">
      <c r="A31" s="74">
        <v>501913</v>
      </c>
      <c r="B31" s="74" t="str">
        <f>VLOOKUP(A31,[7]Sheet1!A$1:I$65536,2,FALSE)</f>
        <v>POI549</v>
      </c>
      <c r="C31" s="74" t="str">
        <f>VLOOKUP(A31,[7]Sheet1!A$1:I$65536,3,FALSE)</f>
        <v>POI550</v>
      </c>
      <c r="D31" s="74" t="str">
        <f>VLOOKUP(A31,[7]Sheet1!A$1:I$65536,4,FALSE)</f>
        <v>POI551</v>
      </c>
      <c r="E31" s="74" t="str">
        <f>VLOOKUP(A31,[7]Sheet1!A$1:I$65536,5,FALSE)</f>
        <v>POI552</v>
      </c>
      <c r="F31" s="74" t="str">
        <f>VLOOKUP(A31,[7]Sheet1!A$1:H$65536,6,FALSE)</f>
        <v>POI553</v>
      </c>
      <c r="G31" s="74" t="str">
        <f>VLOOKUP(A31,[7]Sheet1!A$1:G$65536,7,FALSE)</f>
        <v>POI554</v>
      </c>
      <c r="H31" s="74" t="str">
        <f>VLOOKUP(A31,[7]Sheet1!A$1:H$65536,8,FALSE)</f>
        <v>POI555</v>
      </c>
      <c r="I31" s="76" t="s">
        <v>184</v>
      </c>
      <c r="J31" s="86" t="s">
        <v>24</v>
      </c>
      <c r="K31" s="77">
        <v>24999</v>
      </c>
      <c r="L31" s="86"/>
      <c r="M31" s="86">
        <f t="shared" si="2"/>
        <v>23999</v>
      </c>
      <c r="N31" s="87">
        <f t="shared" si="3"/>
        <v>22999</v>
      </c>
      <c r="O31" s="87">
        <f t="shared" si="4"/>
        <v>21999</v>
      </c>
      <c r="P31" s="87">
        <f t="shared" si="5"/>
        <v>20999</v>
      </c>
      <c r="Q31" s="87">
        <f t="shared" si="6"/>
        <v>19999</v>
      </c>
      <c r="R31" s="86">
        <f t="shared" si="0"/>
        <v>23999</v>
      </c>
      <c r="S31" s="86">
        <f t="shared" si="1"/>
        <v>22999</v>
      </c>
    </row>
    <row r="32" spans="1:19" x14ac:dyDescent="0.25">
      <c r="A32" s="74">
        <v>501914</v>
      </c>
      <c r="B32" s="74" t="str">
        <f>VLOOKUP(A32,[7]Sheet1!A$1:I$65536,2,FALSE)</f>
        <v>POI556</v>
      </c>
      <c r="C32" s="74" t="str">
        <f>VLOOKUP(A32,[7]Sheet1!A$1:I$65536,3,FALSE)</f>
        <v>POI557</v>
      </c>
      <c r="D32" s="74" t="str">
        <f>VLOOKUP(A32,[7]Sheet1!A$1:I$65536,4,FALSE)</f>
        <v>POI558</v>
      </c>
      <c r="E32" s="74" t="str">
        <f>VLOOKUP(A32,[7]Sheet1!A$1:I$65536,5,FALSE)</f>
        <v>POI559</v>
      </c>
      <c r="F32" s="74" t="str">
        <f>VLOOKUP(A32,[7]Sheet1!A$1:H$65536,6,FALSE)</f>
        <v>POI560</v>
      </c>
      <c r="G32" s="74" t="str">
        <f>VLOOKUP(A32,[7]Sheet1!A$1:G$65536,7,FALSE)</f>
        <v>POI561</v>
      </c>
      <c r="H32" s="74" t="str">
        <f>VLOOKUP(A32,[7]Sheet1!A$1:H$65536,8,FALSE)</f>
        <v>POI562</v>
      </c>
      <c r="I32" s="76" t="s">
        <v>185</v>
      </c>
      <c r="J32" s="86" t="s">
        <v>24</v>
      </c>
      <c r="K32" s="77">
        <v>24999</v>
      </c>
      <c r="L32" s="86"/>
      <c r="M32" s="86">
        <f t="shared" si="2"/>
        <v>23999</v>
      </c>
      <c r="N32" s="87">
        <f t="shared" si="3"/>
        <v>22999</v>
      </c>
      <c r="O32" s="87">
        <f t="shared" si="4"/>
        <v>21999</v>
      </c>
      <c r="P32" s="87">
        <f t="shared" si="5"/>
        <v>20999</v>
      </c>
      <c r="Q32" s="87">
        <f t="shared" si="6"/>
        <v>19999</v>
      </c>
      <c r="R32" s="86">
        <f t="shared" si="0"/>
        <v>23999</v>
      </c>
      <c r="S32" s="86">
        <f t="shared" si="1"/>
        <v>22999</v>
      </c>
    </row>
    <row r="33" spans="1:19" x14ac:dyDescent="0.25">
      <c r="A33" s="74">
        <v>501920</v>
      </c>
      <c r="B33" s="74" t="str">
        <f>VLOOKUP(A33,[7]Sheet1!A$1:I$65536,2,FALSE)</f>
        <v>POI563</v>
      </c>
      <c r="C33" s="74" t="str">
        <f>VLOOKUP(A33,[7]Sheet1!A$1:I$65536,3,FALSE)</f>
        <v>POI564</v>
      </c>
      <c r="D33" s="74" t="str">
        <f>VLOOKUP(A33,[7]Sheet1!A$1:I$65536,4,FALSE)</f>
        <v>POI565</v>
      </c>
      <c r="E33" s="74" t="str">
        <f>VLOOKUP(A33,[7]Sheet1!A$1:I$65536,5,FALSE)</f>
        <v>POI566</v>
      </c>
      <c r="F33" s="74" t="str">
        <f>VLOOKUP(A33,[7]Sheet1!A$1:H$65536,6,FALSE)</f>
        <v>POI567</v>
      </c>
      <c r="G33" s="74" t="str">
        <f>VLOOKUP(A33,[7]Sheet1!A$1:G$65536,7,FALSE)</f>
        <v>POI568</v>
      </c>
      <c r="H33" s="74" t="str">
        <f>VLOOKUP(A33,[7]Sheet1!A$1:H$65536,8,FALSE)</f>
        <v>POI569</v>
      </c>
      <c r="I33" s="76" t="s">
        <v>186</v>
      </c>
      <c r="J33" s="86" t="s">
        <v>24</v>
      </c>
      <c r="K33" s="77">
        <v>26499</v>
      </c>
      <c r="L33" s="86"/>
      <c r="M33" s="86">
        <f t="shared" si="2"/>
        <v>25499</v>
      </c>
      <c r="N33" s="87">
        <f t="shared" si="3"/>
        <v>24499</v>
      </c>
      <c r="O33" s="87">
        <f t="shared" si="4"/>
        <v>23499</v>
      </c>
      <c r="P33" s="87">
        <f t="shared" si="5"/>
        <v>22499</v>
      </c>
      <c r="Q33" s="87">
        <f t="shared" si="6"/>
        <v>21499</v>
      </c>
      <c r="R33" s="86">
        <f t="shared" si="0"/>
        <v>25499</v>
      </c>
      <c r="S33" s="86">
        <f t="shared" si="1"/>
        <v>24499</v>
      </c>
    </row>
    <row r="34" spans="1:19" x14ac:dyDescent="0.25">
      <c r="A34" s="74">
        <v>501921</v>
      </c>
      <c r="B34" s="74" t="str">
        <f>VLOOKUP(A34,[7]Sheet1!A$1:I$65536,2,FALSE)</f>
        <v>POI570</v>
      </c>
      <c r="C34" s="74" t="str">
        <f>VLOOKUP(A34,[7]Sheet1!A$1:I$65536,3,FALSE)</f>
        <v>POI571</v>
      </c>
      <c r="D34" s="74" t="str">
        <f>VLOOKUP(A34,[7]Sheet1!A$1:I$65536,4,FALSE)</f>
        <v>POI572</v>
      </c>
      <c r="E34" s="74" t="str">
        <f>VLOOKUP(A34,[7]Sheet1!A$1:I$65536,5,FALSE)</f>
        <v>POI573</v>
      </c>
      <c r="F34" s="74" t="str">
        <f>VLOOKUP(A34,[7]Sheet1!A$1:H$65536,6,FALSE)</f>
        <v>POI574</v>
      </c>
      <c r="G34" s="74" t="str">
        <f>VLOOKUP(A34,[7]Sheet1!A$1:G$65536,7,FALSE)</f>
        <v>POI575</v>
      </c>
      <c r="H34" s="74" t="str">
        <f>VLOOKUP(A34,[7]Sheet1!A$1:H$65536,8,FALSE)</f>
        <v>POI576</v>
      </c>
      <c r="I34" s="76" t="s">
        <v>187</v>
      </c>
      <c r="J34" s="86" t="s">
        <v>24</v>
      </c>
      <c r="K34" s="77">
        <v>26499</v>
      </c>
      <c r="L34" s="86"/>
      <c r="M34" s="86">
        <f t="shared" si="2"/>
        <v>25499</v>
      </c>
      <c r="N34" s="87">
        <f t="shared" si="3"/>
        <v>24499</v>
      </c>
      <c r="O34" s="87">
        <f t="shared" si="4"/>
        <v>23499</v>
      </c>
      <c r="P34" s="87">
        <f t="shared" si="5"/>
        <v>22499</v>
      </c>
      <c r="Q34" s="87">
        <f t="shared" si="6"/>
        <v>21499</v>
      </c>
      <c r="R34" s="86">
        <f t="shared" si="0"/>
        <v>25499</v>
      </c>
      <c r="S34" s="86">
        <f t="shared" si="1"/>
        <v>24499</v>
      </c>
    </row>
    <row r="35" spans="1:19" x14ac:dyDescent="0.25">
      <c r="A35" s="74">
        <v>501930</v>
      </c>
      <c r="B35" s="74" t="str">
        <f>VLOOKUP(A35,[7]Sheet1!A$1:I$65536,2,FALSE)</f>
        <v>POI577</v>
      </c>
      <c r="C35" s="74" t="str">
        <f>VLOOKUP(A35,[7]Sheet1!A$1:I$65536,3,FALSE)</f>
        <v>POI578</v>
      </c>
      <c r="D35" s="74" t="str">
        <f>VLOOKUP(A35,[7]Sheet1!A$1:I$65536,4,FALSE)</f>
        <v>POI579</v>
      </c>
      <c r="E35" s="74" t="str">
        <f>VLOOKUP(A35,[7]Sheet1!A$1:I$65536,5,FALSE)</f>
        <v>POI580</v>
      </c>
      <c r="F35" s="74" t="str">
        <f>VLOOKUP(A35,[7]Sheet1!A$1:H$65536,6,FALSE)</f>
        <v>POI581</v>
      </c>
      <c r="G35" s="74" t="str">
        <f>VLOOKUP(A35,[7]Sheet1!A$1:G$65536,7,FALSE)</f>
        <v>POI582</v>
      </c>
      <c r="H35" s="74" t="str">
        <f>VLOOKUP(A35,[7]Sheet1!A$1:H$65536,8,FALSE)</f>
        <v>POI583</v>
      </c>
      <c r="I35" s="76" t="s">
        <v>188</v>
      </c>
      <c r="J35" s="86" t="s">
        <v>24</v>
      </c>
      <c r="K35" s="77">
        <v>29499</v>
      </c>
      <c r="L35" s="86"/>
      <c r="M35" s="86">
        <f t="shared" si="2"/>
        <v>28499</v>
      </c>
      <c r="N35" s="87">
        <f t="shared" si="3"/>
        <v>27499</v>
      </c>
      <c r="O35" s="87">
        <f t="shared" si="4"/>
        <v>26499</v>
      </c>
      <c r="P35" s="87">
        <f t="shared" si="5"/>
        <v>25499</v>
      </c>
      <c r="Q35" s="87">
        <f t="shared" si="6"/>
        <v>24499</v>
      </c>
      <c r="R35" s="86">
        <f t="shared" si="0"/>
        <v>28499</v>
      </c>
      <c r="S35" s="86">
        <f t="shared" si="1"/>
        <v>27499</v>
      </c>
    </row>
    <row r="36" spans="1:19" x14ac:dyDescent="0.25">
      <c r="A36" s="74">
        <v>501960</v>
      </c>
      <c r="B36" s="74" t="str">
        <f>VLOOKUP(A36,[7]Sheet1!A$1:I$65536,2,FALSE)</f>
        <v>POI614</v>
      </c>
      <c r="C36" s="74" t="str">
        <f>VLOOKUP(A36,[7]Sheet1!A$1:I$65536,3,FALSE)</f>
        <v>POI615</v>
      </c>
      <c r="D36" s="74" t="str">
        <f>VLOOKUP(A36,[7]Sheet1!A$1:I$65536,4,FALSE)</f>
        <v>POI616</v>
      </c>
      <c r="E36" s="74" t="str">
        <f>VLOOKUP(A36,[7]Sheet1!A$1:I$65536,5,FALSE)</f>
        <v>POI617</v>
      </c>
      <c r="F36" s="74" t="str">
        <f>VLOOKUP(A36,[7]Sheet1!A$1:H$65536,6,FALSE)</f>
        <v>POI618</v>
      </c>
      <c r="G36" s="74" t="str">
        <f>VLOOKUP(A36,[7]Sheet1!A$1:G$65536,7,FALSE)</f>
        <v>POI619</v>
      </c>
      <c r="H36" s="74" t="str">
        <f>VLOOKUP(A36,[7]Sheet1!A$1:H$65536,8,FALSE)</f>
        <v>POI620</v>
      </c>
      <c r="I36" s="76" t="s">
        <v>164</v>
      </c>
      <c r="J36" s="86" t="s">
        <v>24</v>
      </c>
      <c r="K36" s="77">
        <v>21999</v>
      </c>
      <c r="L36" s="86"/>
      <c r="M36" s="86">
        <f t="shared" si="2"/>
        <v>20999</v>
      </c>
      <c r="N36" s="87">
        <f t="shared" si="3"/>
        <v>19999</v>
      </c>
      <c r="O36" s="87">
        <f t="shared" si="4"/>
        <v>18999</v>
      </c>
      <c r="P36" s="87">
        <f t="shared" si="5"/>
        <v>17999</v>
      </c>
      <c r="Q36" s="87">
        <f t="shared" si="6"/>
        <v>16999</v>
      </c>
      <c r="R36" s="86">
        <f t="shared" si="0"/>
        <v>20999</v>
      </c>
      <c r="S36" s="86">
        <f t="shared" si="1"/>
        <v>19999</v>
      </c>
    </row>
    <row r="37" spans="1:19" x14ac:dyDescent="0.25">
      <c r="A37" s="74">
        <v>501961</v>
      </c>
      <c r="B37" s="74" t="str">
        <f>VLOOKUP(A37,[7]Sheet1!A$1:I$65536,2,FALSE)</f>
        <v>POI621</v>
      </c>
      <c r="C37" s="74" t="str">
        <f>VLOOKUP(A37,[7]Sheet1!A$1:I$65536,3,FALSE)</f>
        <v>POI622</v>
      </c>
      <c r="D37" s="74" t="str">
        <f>VLOOKUP(A37,[7]Sheet1!A$1:I$65536,4,FALSE)</f>
        <v>POI623</v>
      </c>
      <c r="E37" s="74" t="str">
        <f>VLOOKUP(A37,[7]Sheet1!A$1:I$65536,5,FALSE)</f>
        <v>POI624</v>
      </c>
      <c r="F37" s="74" t="str">
        <f>VLOOKUP(A37,[7]Sheet1!A$1:H$65536,6,FALSE)</f>
        <v>POI625</v>
      </c>
      <c r="G37" s="74" t="str">
        <f>VLOOKUP(A37,[7]Sheet1!A$1:G$65536,7,FALSE)</f>
        <v>POI626</v>
      </c>
      <c r="H37" s="74" t="str">
        <f>VLOOKUP(A37,[7]Sheet1!A$1:H$65536,8,FALSE)</f>
        <v>POI627</v>
      </c>
      <c r="I37" s="76" t="s">
        <v>165</v>
      </c>
      <c r="J37" s="86" t="s">
        <v>24</v>
      </c>
      <c r="K37" s="77">
        <v>21999</v>
      </c>
      <c r="L37" s="86"/>
      <c r="M37" s="86">
        <f t="shared" si="2"/>
        <v>20999</v>
      </c>
      <c r="N37" s="87">
        <f t="shared" si="3"/>
        <v>19999</v>
      </c>
      <c r="O37" s="87">
        <f t="shared" si="4"/>
        <v>18999</v>
      </c>
      <c r="P37" s="87">
        <f t="shared" si="5"/>
        <v>17999</v>
      </c>
      <c r="Q37" s="87">
        <f t="shared" si="6"/>
        <v>16999</v>
      </c>
      <c r="R37" s="86">
        <f t="shared" si="0"/>
        <v>20999</v>
      </c>
      <c r="S37" s="86">
        <f t="shared" si="1"/>
        <v>19999</v>
      </c>
    </row>
    <row r="38" spans="1:19" x14ac:dyDescent="0.25">
      <c r="A38" s="74">
        <v>501962</v>
      </c>
      <c r="B38" s="74" t="str">
        <f>VLOOKUP(A38,[7]Sheet1!A$1:I$65536,2,FALSE)</f>
        <v>POI628</v>
      </c>
      <c r="C38" s="74" t="str">
        <f>VLOOKUP(A38,[7]Sheet1!A$1:I$65536,3,FALSE)</f>
        <v>POI629</v>
      </c>
      <c r="D38" s="74" t="str">
        <f>VLOOKUP(A38,[7]Sheet1!A$1:I$65536,4,FALSE)</f>
        <v>POI630</v>
      </c>
      <c r="E38" s="74" t="str">
        <f>VLOOKUP(A38,[7]Sheet1!A$1:I$65536,5,FALSE)</f>
        <v>POI631</v>
      </c>
      <c r="F38" s="74" t="str">
        <f>VLOOKUP(A38,[7]Sheet1!A$1:H$65536,6,FALSE)</f>
        <v>POI632</v>
      </c>
      <c r="G38" s="74" t="str">
        <f>VLOOKUP(A38,[7]Sheet1!A$1:G$65536,7,FALSE)</f>
        <v>POI633</v>
      </c>
      <c r="H38" s="74" t="str">
        <f>VLOOKUP(A38,[7]Sheet1!A$1:H$65536,8,FALSE)</f>
        <v>POI634</v>
      </c>
      <c r="I38" s="76" t="s">
        <v>166</v>
      </c>
      <c r="J38" s="86" t="s">
        <v>24</v>
      </c>
      <c r="K38" s="77">
        <v>21999</v>
      </c>
      <c r="L38" s="86"/>
      <c r="M38" s="86">
        <f t="shared" si="2"/>
        <v>20999</v>
      </c>
      <c r="N38" s="87">
        <f t="shared" si="3"/>
        <v>19999</v>
      </c>
      <c r="O38" s="87">
        <f t="shared" si="4"/>
        <v>18999</v>
      </c>
      <c r="P38" s="87">
        <f t="shared" si="5"/>
        <v>17999</v>
      </c>
      <c r="Q38" s="87">
        <f t="shared" si="6"/>
        <v>16999</v>
      </c>
      <c r="R38" s="86">
        <f t="shared" si="0"/>
        <v>20999</v>
      </c>
      <c r="S38" s="86">
        <f t="shared" si="1"/>
        <v>19999</v>
      </c>
    </row>
    <row r="39" spans="1:19" x14ac:dyDescent="0.25">
      <c r="A39" s="74">
        <v>501963</v>
      </c>
      <c r="B39" s="74" t="str">
        <f>VLOOKUP(A39,[7]Sheet1!A$1:I$65536,2,FALSE)</f>
        <v>POI635</v>
      </c>
      <c r="C39" s="74" t="str">
        <f>VLOOKUP(A39,[7]Sheet1!A$1:I$65536,3,FALSE)</f>
        <v>POI636</v>
      </c>
      <c r="D39" s="74" t="str">
        <f>VLOOKUP(A39,[7]Sheet1!A$1:I$65536,4,FALSE)</f>
        <v>POI637</v>
      </c>
      <c r="E39" s="74" t="str">
        <f>VLOOKUP(A39,[7]Sheet1!A$1:I$65536,5,FALSE)</f>
        <v>POI638</v>
      </c>
      <c r="F39" s="74" t="str">
        <f>VLOOKUP(A39,[7]Sheet1!A$1:H$65536,6,FALSE)</f>
        <v>POI639</v>
      </c>
      <c r="G39" s="74" t="str">
        <f>VLOOKUP(A39,[7]Sheet1!A$1:G$65536,7,FALSE)</f>
        <v>POI640</v>
      </c>
      <c r="H39" s="74" t="str">
        <f>VLOOKUP(A39,[7]Sheet1!A$1:H$65536,8,FALSE)</f>
        <v>POI641</v>
      </c>
      <c r="I39" s="76" t="s">
        <v>167</v>
      </c>
      <c r="J39" s="86" t="s">
        <v>24</v>
      </c>
      <c r="K39" s="77">
        <v>21999</v>
      </c>
      <c r="L39" s="86"/>
      <c r="M39" s="86">
        <f t="shared" si="2"/>
        <v>20999</v>
      </c>
      <c r="N39" s="87">
        <f t="shared" si="3"/>
        <v>19999</v>
      </c>
      <c r="O39" s="87">
        <f t="shared" si="4"/>
        <v>18999</v>
      </c>
      <c r="P39" s="87">
        <f t="shared" si="5"/>
        <v>17999</v>
      </c>
      <c r="Q39" s="87">
        <f t="shared" si="6"/>
        <v>16999</v>
      </c>
      <c r="R39" s="86">
        <f t="shared" si="0"/>
        <v>20999</v>
      </c>
      <c r="S39" s="86">
        <f t="shared" si="1"/>
        <v>19999</v>
      </c>
    </row>
    <row r="40" spans="1:19" x14ac:dyDescent="0.25">
      <c r="A40" s="74">
        <v>501970</v>
      </c>
      <c r="B40" s="74" t="str">
        <f>VLOOKUP(A40,[7]Sheet1!A$1:I$65536,2,FALSE)</f>
        <v>POI642</v>
      </c>
      <c r="C40" s="74" t="str">
        <f>VLOOKUP(A40,[7]Sheet1!A$1:I$65536,3,FALSE)</f>
        <v>POI643</v>
      </c>
      <c r="D40" s="74" t="str">
        <f>VLOOKUP(A40,[7]Sheet1!A$1:I$65536,4,FALSE)</f>
        <v>POI644</v>
      </c>
      <c r="E40" s="74" t="str">
        <f>VLOOKUP(A40,[7]Sheet1!A$1:I$65536,5,FALSE)</f>
        <v>POI645</v>
      </c>
      <c r="F40" s="74" t="str">
        <f>VLOOKUP(A40,[7]Sheet1!A$1:H$65536,6,FALSE)</f>
        <v>POI646</v>
      </c>
      <c r="G40" s="74" t="str">
        <f>VLOOKUP(A40,[7]Sheet1!A$1:G$65536,7,FALSE)</f>
        <v>POI647</v>
      </c>
      <c r="H40" s="74" t="str">
        <f>VLOOKUP(A40,[7]Sheet1!A$1:H$65536,8,FALSE)</f>
        <v>POI648</v>
      </c>
      <c r="I40" s="76" t="s">
        <v>168</v>
      </c>
      <c r="J40" s="86" t="s">
        <v>24</v>
      </c>
      <c r="K40" s="77">
        <v>23499</v>
      </c>
      <c r="L40" s="86"/>
      <c r="M40" s="86">
        <f t="shared" si="2"/>
        <v>22499</v>
      </c>
      <c r="N40" s="87">
        <f t="shared" si="3"/>
        <v>21499</v>
      </c>
      <c r="O40" s="87">
        <f t="shared" si="4"/>
        <v>20499</v>
      </c>
      <c r="P40" s="87">
        <f t="shared" si="5"/>
        <v>19499</v>
      </c>
      <c r="Q40" s="87">
        <f t="shared" si="6"/>
        <v>18499</v>
      </c>
      <c r="R40" s="86">
        <f t="shared" si="0"/>
        <v>22499</v>
      </c>
      <c r="S40" s="86">
        <f t="shared" si="1"/>
        <v>21499</v>
      </c>
    </row>
    <row r="41" spans="1:19" x14ac:dyDescent="0.25">
      <c r="A41" s="74">
        <v>501971</v>
      </c>
      <c r="B41" s="74" t="str">
        <f>VLOOKUP(A41,[7]Sheet1!A$1:I$65536,2,FALSE)</f>
        <v>POI649</v>
      </c>
      <c r="C41" s="74" t="str">
        <f>VLOOKUP(A41,[7]Sheet1!A$1:I$65536,3,FALSE)</f>
        <v>POI650</v>
      </c>
      <c r="D41" s="74" t="str">
        <f>VLOOKUP(A41,[7]Sheet1!A$1:I$65536,4,FALSE)</f>
        <v>POI651</v>
      </c>
      <c r="E41" s="74" t="str">
        <f>VLOOKUP(A41,[7]Sheet1!A$1:I$65536,5,FALSE)</f>
        <v>POI652</v>
      </c>
      <c r="F41" s="74" t="str">
        <f>VLOOKUP(A41,[7]Sheet1!A$1:H$65536,6,FALSE)</f>
        <v>POI653</v>
      </c>
      <c r="G41" s="74" t="str">
        <f>VLOOKUP(A41,[7]Sheet1!A$1:G$65536,7,FALSE)</f>
        <v>POI654</v>
      </c>
      <c r="H41" s="74" t="str">
        <f>VLOOKUP(A41,[7]Sheet1!A$1:H$65536,8,FALSE)</f>
        <v>POI655</v>
      </c>
      <c r="I41" s="76" t="s">
        <v>169</v>
      </c>
      <c r="J41" s="86" t="s">
        <v>24</v>
      </c>
      <c r="K41" s="77">
        <v>23499</v>
      </c>
      <c r="L41" s="86"/>
      <c r="M41" s="86">
        <f t="shared" si="2"/>
        <v>22499</v>
      </c>
      <c r="N41" s="87">
        <f t="shared" si="3"/>
        <v>21499</v>
      </c>
      <c r="O41" s="87">
        <f t="shared" si="4"/>
        <v>20499</v>
      </c>
      <c r="P41" s="87">
        <f t="shared" si="5"/>
        <v>19499</v>
      </c>
      <c r="Q41" s="87">
        <f t="shared" si="6"/>
        <v>18499</v>
      </c>
      <c r="R41" s="86">
        <f t="shared" si="0"/>
        <v>22499</v>
      </c>
      <c r="S41" s="86">
        <f t="shared" si="1"/>
        <v>21499</v>
      </c>
    </row>
    <row r="42" spans="1:19" x14ac:dyDescent="0.25">
      <c r="A42" s="74">
        <v>501980</v>
      </c>
      <c r="B42" s="74" t="str">
        <f>VLOOKUP(A42,[7]Sheet1!A$1:I$65536,2,FALSE)</f>
        <v>POI656</v>
      </c>
      <c r="C42" s="74" t="str">
        <f>VLOOKUP(A42,[7]Sheet1!A$1:I$65536,3,FALSE)</f>
        <v>POI657</v>
      </c>
      <c r="D42" s="74" t="str">
        <f>VLOOKUP(A42,[7]Sheet1!A$1:I$65536,4,FALSE)</f>
        <v>POI658</v>
      </c>
      <c r="E42" s="74" t="str">
        <f>VLOOKUP(A42,[7]Sheet1!A$1:I$65536,5,FALSE)</f>
        <v>POI659</v>
      </c>
      <c r="F42" s="74" t="str">
        <f>VLOOKUP(A42,[7]Sheet1!A$1:H$65536,6,FALSE)</f>
        <v>POI660</v>
      </c>
      <c r="G42" s="74" t="str">
        <f>VLOOKUP(A42,[7]Sheet1!A$1:G$65536,7,FALSE)</f>
        <v>POI661</v>
      </c>
      <c r="H42" s="74" t="str">
        <f>VLOOKUP(A42,[7]Sheet1!A$1:H$65536,8,FALSE)</f>
        <v>POI662</v>
      </c>
      <c r="I42" s="76" t="s">
        <v>170</v>
      </c>
      <c r="J42" s="86" t="s">
        <v>24</v>
      </c>
      <c r="K42" s="77">
        <v>26499</v>
      </c>
      <c r="L42" s="86"/>
      <c r="M42" s="86">
        <f t="shared" si="2"/>
        <v>25499</v>
      </c>
      <c r="N42" s="87">
        <f t="shared" si="3"/>
        <v>24499</v>
      </c>
      <c r="O42" s="87">
        <f t="shared" si="4"/>
        <v>23499</v>
      </c>
      <c r="P42" s="87">
        <f t="shared" si="5"/>
        <v>22499</v>
      </c>
      <c r="Q42" s="87">
        <f t="shared" si="6"/>
        <v>21499</v>
      </c>
      <c r="R42" s="86">
        <f t="shared" si="0"/>
        <v>25499</v>
      </c>
      <c r="S42" s="86">
        <f t="shared" si="1"/>
        <v>24499</v>
      </c>
    </row>
    <row r="43" spans="1:19" x14ac:dyDescent="0.25">
      <c r="A43" s="74">
        <v>501940</v>
      </c>
      <c r="B43" s="74" t="str">
        <f>VLOOKUP(A43,[7]Sheet1!A$1:I$65536,2,FALSE)</f>
        <v>POI584</v>
      </c>
      <c r="C43" s="74" t="str">
        <f>VLOOKUP(A43,[7]Sheet1!A$1:I$65536,3,FALSE)</f>
        <v>POI585</v>
      </c>
      <c r="D43" s="74" t="str">
        <f>VLOOKUP(A43,[7]Sheet1!A$1:I$65536,4,FALSE)</f>
        <v>POI586</v>
      </c>
      <c r="E43" s="74" t="str">
        <f>VLOOKUP(A43,[7]Sheet1!A$1:I$65536,5,FALSE)</f>
        <v>POI587</v>
      </c>
      <c r="F43" s="74" t="str">
        <f>VLOOKUP(A43,[7]Sheet1!A$1:H$65536,6,FALSE)</f>
        <v>POI588</v>
      </c>
      <c r="G43" s="74" t="str">
        <f>VLOOKUP(A43,[7]Sheet1!A$1:G$65536,7,FALSE)</f>
        <v>POI589</v>
      </c>
      <c r="H43" s="74" t="str">
        <f>VLOOKUP(A43,[7]Sheet1!A$1:H$65536,8,FALSE)</f>
        <v>POI590</v>
      </c>
      <c r="I43" s="76" t="s">
        <v>189</v>
      </c>
      <c r="J43" s="86" t="s">
        <v>24</v>
      </c>
      <c r="K43" s="77">
        <v>29999</v>
      </c>
      <c r="L43" s="86"/>
      <c r="M43" s="86">
        <f t="shared" si="2"/>
        <v>28999</v>
      </c>
      <c r="N43" s="87">
        <f t="shared" si="3"/>
        <v>27999</v>
      </c>
      <c r="O43" s="87">
        <f t="shared" si="4"/>
        <v>26999</v>
      </c>
      <c r="P43" s="87">
        <f t="shared" si="5"/>
        <v>25999</v>
      </c>
      <c r="Q43" s="87">
        <f t="shared" si="6"/>
        <v>24999</v>
      </c>
      <c r="R43" s="86">
        <f t="shared" si="0"/>
        <v>28999</v>
      </c>
      <c r="S43" s="86">
        <f t="shared" si="1"/>
        <v>27999</v>
      </c>
    </row>
    <row r="44" spans="1:19" x14ac:dyDescent="0.25">
      <c r="A44" s="74">
        <v>501941</v>
      </c>
      <c r="B44" s="74" t="str">
        <f>VLOOKUP(A44,[7]Sheet1!A$1:I$65536,2,FALSE)</f>
        <v>POI591</v>
      </c>
      <c r="C44" s="74" t="str">
        <f>VLOOKUP(A44,[7]Sheet1!A$1:I$65536,3,FALSE)</f>
        <v>POI592</v>
      </c>
      <c r="D44" s="74" t="str">
        <f>VLOOKUP(A44,[7]Sheet1!A$1:I$65536,4,FALSE)</f>
        <v>POI593</v>
      </c>
      <c r="E44" s="74" t="str">
        <f>VLOOKUP(A44,[7]Sheet1!A$1:I$65536,5,FALSE)</f>
        <v>POI594</v>
      </c>
      <c r="F44" s="74" t="str">
        <f>VLOOKUP(A44,[7]Sheet1!A$1:H$65536,6,FALSE)</f>
        <v>POI595</v>
      </c>
      <c r="G44" s="74" t="str">
        <f>VLOOKUP(A44,[7]Sheet1!A$1:G$65536,7,FALSE)</f>
        <v>POI596</v>
      </c>
      <c r="H44" s="74" t="str">
        <f>VLOOKUP(A44,[7]Sheet1!A$1:H$65536,8,FALSE)</f>
        <v>POI597</v>
      </c>
      <c r="I44" s="76" t="s">
        <v>190</v>
      </c>
      <c r="J44" s="86" t="s">
        <v>24</v>
      </c>
      <c r="K44" s="77">
        <v>29999</v>
      </c>
      <c r="L44" s="86"/>
      <c r="M44" s="86">
        <f t="shared" si="2"/>
        <v>28999</v>
      </c>
      <c r="N44" s="87">
        <f t="shared" si="3"/>
        <v>27999</v>
      </c>
      <c r="O44" s="87">
        <f t="shared" si="4"/>
        <v>26999</v>
      </c>
      <c r="P44" s="87">
        <f t="shared" si="5"/>
        <v>25999</v>
      </c>
      <c r="Q44" s="87">
        <f t="shared" si="6"/>
        <v>24999</v>
      </c>
      <c r="R44" s="86">
        <f t="shared" si="0"/>
        <v>28999</v>
      </c>
      <c r="S44" s="86">
        <f t="shared" si="1"/>
        <v>27999</v>
      </c>
    </row>
    <row r="45" spans="1:19" x14ac:dyDescent="0.25">
      <c r="A45" s="74">
        <v>501942</v>
      </c>
      <c r="B45" s="74" t="str">
        <f>VLOOKUP(A45,[7]Sheet1!A$1:I$65536,2,FALSE)</f>
        <v>POI598</v>
      </c>
      <c r="C45" s="74" t="str">
        <f>VLOOKUP(A45,[7]Sheet1!A$1:I$65536,3,FALSE)</f>
        <v>POI599</v>
      </c>
      <c r="D45" s="74" t="str">
        <f>VLOOKUP(A45,[7]Sheet1!A$1:I$65536,4,FALSE)</f>
        <v>POI600</v>
      </c>
      <c r="E45" s="74" t="str">
        <f>VLOOKUP(A45,[7]Sheet1!A$1:I$65536,5,FALSE)</f>
        <v>POI601</v>
      </c>
      <c r="F45" s="74" t="str">
        <f>VLOOKUP(A45,[7]Sheet1!A$1:H$65536,6,FALSE)</f>
        <v>POI602</v>
      </c>
      <c r="G45" s="74" t="str">
        <f>VLOOKUP(A45,[7]Sheet1!A$1:G$65536,7,FALSE)</f>
        <v>POI603</v>
      </c>
      <c r="H45" s="74" t="str">
        <f>VLOOKUP(A45,[7]Sheet1!A$1:H$65536,8,FALSE)</f>
        <v>POI604</v>
      </c>
      <c r="I45" s="76" t="s">
        <v>191</v>
      </c>
      <c r="J45" s="86" t="s">
        <v>24</v>
      </c>
      <c r="K45" s="77">
        <v>29999</v>
      </c>
      <c r="L45" s="86"/>
      <c r="M45" s="86">
        <f t="shared" si="2"/>
        <v>28999</v>
      </c>
      <c r="N45" s="87">
        <f t="shared" si="3"/>
        <v>27999</v>
      </c>
      <c r="O45" s="87">
        <f t="shared" si="4"/>
        <v>26999</v>
      </c>
      <c r="P45" s="87">
        <f t="shared" si="5"/>
        <v>25999</v>
      </c>
      <c r="Q45" s="87">
        <f t="shared" si="6"/>
        <v>24999</v>
      </c>
      <c r="R45" s="86">
        <f t="shared" si="0"/>
        <v>28999</v>
      </c>
      <c r="S45" s="86">
        <f t="shared" si="1"/>
        <v>27999</v>
      </c>
    </row>
    <row r="46" spans="1:19" x14ac:dyDescent="0.25">
      <c r="A46" s="74">
        <v>501950</v>
      </c>
      <c r="B46" s="74" t="str">
        <f>VLOOKUP(A46,[7]Sheet1!A$1:I$65536,2,FALSE)</f>
        <v>POI605</v>
      </c>
      <c r="C46" s="74" t="str">
        <f>VLOOKUP(A46,[7]Sheet1!A$1:I$65536,3,FALSE)</f>
        <v>POI606</v>
      </c>
      <c r="D46" s="74" t="str">
        <f>VLOOKUP(A46,[7]Sheet1!A$1:I$65536,4,FALSE)</f>
        <v>POI607</v>
      </c>
      <c r="E46" s="74" t="str">
        <f>VLOOKUP(A46,[7]Sheet1!A$1:I$65536,5,FALSE)</f>
        <v>POI608</v>
      </c>
      <c r="F46" s="74" t="str">
        <f>VLOOKUP(A46,[7]Sheet1!A$1:H$65536,6,FALSE)</f>
        <v>POI609</v>
      </c>
      <c r="G46" s="74" t="str">
        <f>VLOOKUP(A46,[7]Sheet1!A$1:G$65536,7,FALSE)</f>
        <v>POI610</v>
      </c>
      <c r="H46" s="74" t="str">
        <f>VLOOKUP(A46,[7]Sheet1!A$1:H$65536,8,FALSE)</f>
        <v>POI611</v>
      </c>
      <c r="I46" s="76" t="s">
        <v>192</v>
      </c>
      <c r="J46" s="86" t="s">
        <v>24</v>
      </c>
      <c r="K46" s="77">
        <v>32999</v>
      </c>
      <c r="L46" s="86"/>
      <c r="M46" s="86">
        <f t="shared" si="2"/>
        <v>31999</v>
      </c>
      <c r="N46" s="87">
        <f t="shared" si="3"/>
        <v>30999</v>
      </c>
      <c r="O46" s="87">
        <f t="shared" si="4"/>
        <v>29999</v>
      </c>
      <c r="P46" s="87">
        <f t="shared" si="5"/>
        <v>28999</v>
      </c>
      <c r="Q46" s="87">
        <f t="shared" si="6"/>
        <v>27999</v>
      </c>
      <c r="R46" s="86">
        <f t="shared" si="0"/>
        <v>31999</v>
      </c>
      <c r="S46" s="86">
        <f t="shared" si="1"/>
        <v>30999</v>
      </c>
    </row>
    <row r="47" spans="1:19" x14ac:dyDescent="0.25">
      <c r="A47" s="74">
        <v>501990</v>
      </c>
      <c r="B47" s="74" t="str">
        <f>VLOOKUP(A47,[7]Sheet1!A$1:I$65536,2,FALSE)</f>
        <v>POI663</v>
      </c>
      <c r="C47" s="74" t="str">
        <f>VLOOKUP(A47,[7]Sheet1!A$1:I$65536,3,FALSE)</f>
        <v>POI664</v>
      </c>
      <c r="D47" s="74" t="str">
        <f>VLOOKUP(A47,[7]Sheet1!A$1:I$65536,4,FALSE)</f>
        <v>POI665</v>
      </c>
      <c r="E47" s="74" t="str">
        <f>VLOOKUP(A47,[7]Sheet1!A$1:I$65536,5,FALSE)</f>
        <v>POI666</v>
      </c>
      <c r="F47" s="74" t="str">
        <f>VLOOKUP(A47,[7]Sheet1!A$1:H$65536,6,FALSE)</f>
        <v>POI667</v>
      </c>
      <c r="G47" s="74" t="str">
        <f>VLOOKUP(A47,[7]Sheet1!A$1:G$65536,7,FALSE)</f>
        <v>POI668</v>
      </c>
      <c r="H47" s="74" t="str">
        <f>VLOOKUP(A47,[7]Sheet1!A$1:H$65536,8,FALSE)</f>
        <v>POI669</v>
      </c>
      <c r="I47" s="76" t="s">
        <v>171</v>
      </c>
      <c r="J47" s="86" t="s">
        <v>24</v>
      </c>
      <c r="K47" s="77">
        <v>33999</v>
      </c>
      <c r="L47" s="86"/>
      <c r="M47" s="86">
        <f t="shared" si="2"/>
        <v>32999</v>
      </c>
      <c r="N47" s="87">
        <f t="shared" si="3"/>
        <v>31999</v>
      </c>
      <c r="O47" s="87">
        <f t="shared" si="4"/>
        <v>30999</v>
      </c>
      <c r="P47" s="87">
        <f t="shared" si="5"/>
        <v>29999</v>
      </c>
      <c r="Q47" s="87">
        <f t="shared" si="6"/>
        <v>28999</v>
      </c>
      <c r="R47" s="86">
        <f t="shared" si="0"/>
        <v>32999</v>
      </c>
      <c r="S47" s="86">
        <f t="shared" si="1"/>
        <v>31999</v>
      </c>
    </row>
    <row r="48" spans="1:19" x14ac:dyDescent="0.25">
      <c r="A48" s="74">
        <v>501991</v>
      </c>
      <c r="B48" s="74" t="str">
        <f>VLOOKUP(A48,[7]Sheet1!A$1:I$65536,2,FALSE)</f>
        <v>POI670</v>
      </c>
      <c r="C48" s="74" t="str">
        <f>VLOOKUP(A48,[7]Sheet1!A$1:I$65536,3,FALSE)</f>
        <v>POI671</v>
      </c>
      <c r="D48" s="74" t="str">
        <f>VLOOKUP(A48,[7]Sheet1!A$1:I$65536,4,FALSE)</f>
        <v>POI672</v>
      </c>
      <c r="E48" s="74" t="str">
        <f>VLOOKUP(A48,[7]Sheet1!A$1:I$65536,5,FALSE)</f>
        <v>POI673</v>
      </c>
      <c r="F48" s="74" t="str">
        <f>VLOOKUP(A48,[7]Sheet1!A$1:H$65536,6,FALSE)</f>
        <v>POI674</v>
      </c>
      <c r="G48" s="74" t="str">
        <f>VLOOKUP(A48,[7]Sheet1!A$1:G$65536,7,FALSE)</f>
        <v>POI675</v>
      </c>
      <c r="H48" s="74" t="str">
        <f>VLOOKUP(A48,[7]Sheet1!A$1:H$65536,8,FALSE)</f>
        <v>POI676</v>
      </c>
      <c r="I48" s="76" t="s">
        <v>172</v>
      </c>
      <c r="J48" s="86" t="s">
        <v>24</v>
      </c>
      <c r="K48" s="77">
        <v>33999</v>
      </c>
      <c r="L48" s="86"/>
      <c r="M48" s="86">
        <f t="shared" si="2"/>
        <v>32999</v>
      </c>
      <c r="N48" s="87">
        <f t="shared" si="3"/>
        <v>31999</v>
      </c>
      <c r="O48" s="87">
        <f t="shared" si="4"/>
        <v>30999</v>
      </c>
      <c r="P48" s="87">
        <f t="shared" si="5"/>
        <v>29999</v>
      </c>
      <c r="Q48" s="87">
        <f t="shared" si="6"/>
        <v>28999</v>
      </c>
      <c r="R48" s="86">
        <f t="shared" si="0"/>
        <v>32999</v>
      </c>
      <c r="S48" s="86">
        <f t="shared" si="1"/>
        <v>31999</v>
      </c>
    </row>
    <row r="49" spans="1:20" x14ac:dyDescent="0.25">
      <c r="A49" s="74">
        <v>502000</v>
      </c>
      <c r="B49" s="74" t="str">
        <f>VLOOKUP(A49,[7]Sheet1!A$1:I$65536,2,FALSE)</f>
        <v>POI677</v>
      </c>
      <c r="C49" s="74" t="str">
        <f>VLOOKUP(A49,[7]Sheet1!A$1:I$65536,3,FALSE)</f>
        <v>POI678</v>
      </c>
      <c r="D49" s="74" t="str">
        <f>VLOOKUP(A49,[7]Sheet1!A$1:I$65536,4,FALSE)</f>
        <v>POI679</v>
      </c>
      <c r="E49" s="74" t="str">
        <f>VLOOKUP(A49,[7]Sheet1!A$1:I$65536,5,FALSE)</f>
        <v>POI680</v>
      </c>
      <c r="F49" s="74" t="str">
        <f>VLOOKUP(A49,[7]Sheet1!A$1:H$65536,6,FALSE)</f>
        <v>POI681</v>
      </c>
      <c r="G49" s="74" t="str">
        <f>VLOOKUP(A49,[7]Sheet1!A$1:G$65536,7,FALSE)</f>
        <v>POI682</v>
      </c>
      <c r="H49" s="74" t="str">
        <f>VLOOKUP(A49,[7]Sheet1!A$1:H$65536,8,FALSE)</f>
        <v>POI683</v>
      </c>
      <c r="I49" s="76" t="s">
        <v>173</v>
      </c>
      <c r="J49" s="86" t="s">
        <v>24</v>
      </c>
      <c r="K49" s="77">
        <v>36999</v>
      </c>
      <c r="L49" s="86"/>
      <c r="M49" s="86">
        <f t="shared" si="2"/>
        <v>35999</v>
      </c>
      <c r="N49" s="87">
        <f t="shared" si="3"/>
        <v>34999</v>
      </c>
      <c r="O49" s="87">
        <f t="shared" si="4"/>
        <v>33999</v>
      </c>
      <c r="P49" s="87">
        <f t="shared" si="5"/>
        <v>32999</v>
      </c>
      <c r="Q49" s="87">
        <f t="shared" si="6"/>
        <v>31999</v>
      </c>
      <c r="R49" s="86">
        <f t="shared" si="0"/>
        <v>35999</v>
      </c>
      <c r="S49" s="86">
        <f t="shared" si="1"/>
        <v>34999</v>
      </c>
    </row>
    <row r="50" spans="1:20" x14ac:dyDescent="0.25">
      <c r="A50" s="74">
        <v>502001</v>
      </c>
      <c r="B50" s="74" t="str">
        <f>VLOOKUP(A50,[7]Sheet1!A$1:I$65536,2,FALSE)</f>
        <v>POI684</v>
      </c>
      <c r="C50" s="74" t="str">
        <f>VLOOKUP(A50,[7]Sheet1!A$1:I$65536,3,FALSE)</f>
        <v>POI685</v>
      </c>
      <c r="D50" s="74" t="str">
        <f>VLOOKUP(A50,[7]Sheet1!A$1:I$65536,4,FALSE)</f>
        <v>POI686</v>
      </c>
      <c r="E50" s="74" t="str">
        <f>VLOOKUP(A50,[7]Sheet1!A$1:I$65536,5,FALSE)</f>
        <v>POI687</v>
      </c>
      <c r="F50" s="74" t="str">
        <f>VLOOKUP(A50,[7]Sheet1!A$1:H$65536,6,FALSE)</f>
        <v>POI688</v>
      </c>
      <c r="G50" s="74" t="str">
        <f>VLOOKUP(A50,[7]Sheet1!A$1:G$65536,7,FALSE)</f>
        <v>POI689</v>
      </c>
      <c r="H50" s="74" t="str">
        <f>VLOOKUP(A50,[7]Sheet1!A$1:H$65536,8,FALSE)</f>
        <v>POI690</v>
      </c>
      <c r="I50" s="76" t="s">
        <v>174</v>
      </c>
      <c r="J50" s="86" t="s">
        <v>24</v>
      </c>
      <c r="K50" s="77">
        <v>36999</v>
      </c>
      <c r="L50" s="86"/>
      <c r="M50" s="86">
        <f t="shared" si="2"/>
        <v>35999</v>
      </c>
      <c r="N50" s="87">
        <f t="shared" si="3"/>
        <v>34999</v>
      </c>
      <c r="O50" s="87">
        <f t="shared" si="4"/>
        <v>33999</v>
      </c>
      <c r="P50" s="87">
        <f t="shared" si="5"/>
        <v>32999</v>
      </c>
      <c r="Q50" s="87">
        <f t="shared" si="6"/>
        <v>31999</v>
      </c>
      <c r="R50" s="86">
        <f t="shared" si="0"/>
        <v>35999</v>
      </c>
      <c r="S50" s="86">
        <f t="shared" si="1"/>
        <v>34999</v>
      </c>
    </row>
    <row r="51" spans="1:20" x14ac:dyDescent="0.25">
      <c r="A51" s="74">
        <v>300940</v>
      </c>
      <c r="B51" s="74" t="str">
        <f>VLOOKUP(A51,[7]Sheet1!A$1:I$65536,2,FALSE)</f>
        <v>POE122</v>
      </c>
      <c r="C51" s="74" t="str">
        <f>VLOOKUP(A51,[7]Sheet1!A$1:I$65536,3,FALSE)</f>
        <v>POG331</v>
      </c>
      <c r="D51" s="74" t="str">
        <f>VLOOKUP(A51,[7]Sheet1!A$1:I$65536,4,FALSE)</f>
        <v>POE124</v>
      </c>
      <c r="E51" s="74">
        <f>VLOOKUP(A51,[7]Sheet1!A$1:I$65536,5,FALSE)</f>
        <v>0</v>
      </c>
      <c r="F51" s="74">
        <f>VLOOKUP(A51,[7]Sheet1!A$1:H$65536,6,FALSE)</f>
        <v>0</v>
      </c>
      <c r="G51" s="74">
        <f>VLOOKUP(A51,[7]Sheet1!A$1:G$65536,7,FALSE)</f>
        <v>0</v>
      </c>
      <c r="H51" s="74" t="str">
        <f>VLOOKUP(A51,[7]Sheet1!A$1:H$65536,8,FALSE)</f>
        <v>POE125</v>
      </c>
      <c r="I51" s="76" t="s">
        <v>90</v>
      </c>
      <c r="J51" s="86"/>
      <c r="K51" s="77">
        <v>2689</v>
      </c>
      <c r="L51" s="86"/>
      <c r="M51" s="86"/>
      <c r="N51" s="87"/>
      <c r="O51" s="87"/>
      <c r="P51" s="87"/>
      <c r="Q51" s="87"/>
      <c r="R51" s="86">
        <f t="shared" si="0"/>
        <v>1689</v>
      </c>
      <c r="S51" s="86">
        <f t="shared" si="1"/>
        <v>689</v>
      </c>
    </row>
    <row r="52" spans="1:20" x14ac:dyDescent="0.25">
      <c r="A52" s="125">
        <v>300910</v>
      </c>
      <c r="B52" s="125" t="str">
        <f>VLOOKUP(A52,[7]Sheet1!A$1:I$65536,2,FALSE)</f>
        <v>POC152</v>
      </c>
      <c r="C52" s="125" t="str">
        <f>VLOOKUP(A52,[7]Sheet1!A$1:I$65536,3,FALSE)</f>
        <v>POG332</v>
      </c>
      <c r="D52" s="125" t="str">
        <f>VLOOKUP(A52,[7]Sheet1!A$1:I$65536,4,FALSE)</f>
        <v>POC154</v>
      </c>
      <c r="E52" s="125" t="str">
        <f>VLOOKUP(A52,[7]Sheet1!A$1:I$65536,5,FALSE)</f>
        <v>POF708</v>
      </c>
      <c r="F52" s="125" t="str">
        <f>VLOOKUP(A52,[7]Sheet1!A$1:H$65536,6,FALSE)</f>
        <v>POC155</v>
      </c>
      <c r="G52" s="125" t="str">
        <f>VLOOKUP(A52,[7]Sheet1!A$1:G$65536,7,FALSE)</f>
        <v>POG454</v>
      </c>
      <c r="H52" s="125" t="str">
        <f>VLOOKUP(A52,[7]Sheet1!A$1:H$65536,8,FALSE)</f>
        <v>POC156</v>
      </c>
      <c r="I52" s="126" t="s">
        <v>3</v>
      </c>
      <c r="J52" s="127"/>
      <c r="K52" s="128">
        <v>4999</v>
      </c>
      <c r="L52" s="127"/>
      <c r="M52" s="127"/>
      <c r="N52" s="129"/>
      <c r="O52" s="129"/>
      <c r="P52" s="129"/>
      <c r="Q52" s="129"/>
      <c r="R52" s="127">
        <f t="shared" si="0"/>
        <v>3999</v>
      </c>
      <c r="S52" s="127">
        <f t="shared" si="1"/>
        <v>2999</v>
      </c>
      <c r="T52" s="30" t="s">
        <v>24</v>
      </c>
    </row>
    <row r="53" spans="1:20" x14ac:dyDescent="0.25">
      <c r="A53" s="74">
        <v>300990</v>
      </c>
      <c r="B53" s="74" t="str">
        <f>VLOOKUP(A53,[7]Sheet1!A$1:I$65536,2,FALSE)</f>
        <v>POH816</v>
      </c>
      <c r="C53" s="74" t="str">
        <f>VLOOKUP(A53,[7]Sheet1!A$1:I$65536,3,FALSE)</f>
        <v>POH817</v>
      </c>
      <c r="D53" s="74" t="str">
        <f>VLOOKUP(A53,[7]Sheet1!A$1:I$65536,4,FALSE)</f>
        <v>POH818</v>
      </c>
      <c r="E53" s="74" t="str">
        <f>VLOOKUP(A53,[7]Sheet1!A$1:I$65536,5,FALSE)</f>
        <v>POH819</v>
      </c>
      <c r="F53" s="74" t="str">
        <f>VLOOKUP(A53,[7]Sheet1!A$1:H$65536,6,FALSE)</f>
        <v>POH820</v>
      </c>
      <c r="G53" s="74" t="str">
        <f>VLOOKUP(A53,[7]Sheet1!A$1:G$65536,7,FALSE)</f>
        <v>POH821</v>
      </c>
      <c r="H53" s="74" t="str">
        <f>VLOOKUP(A53,[7]Sheet1!A$1:H$65536,8,FALSE)</f>
        <v>POH822</v>
      </c>
      <c r="I53" s="76" t="s">
        <v>122</v>
      </c>
      <c r="J53" s="86"/>
      <c r="K53" s="77">
        <v>6799</v>
      </c>
      <c r="L53" s="86"/>
      <c r="M53" s="86"/>
      <c r="N53" s="87"/>
      <c r="O53" s="87"/>
      <c r="P53" s="87"/>
      <c r="Q53" s="87"/>
      <c r="R53" s="86">
        <f t="shared" si="0"/>
        <v>5799</v>
      </c>
      <c r="S53" s="86">
        <f t="shared" si="1"/>
        <v>4799</v>
      </c>
    </row>
    <row r="54" spans="1:20" x14ac:dyDescent="0.25">
      <c r="A54" s="74">
        <v>310000</v>
      </c>
      <c r="B54" s="74" t="str">
        <f>VLOOKUP(A54,[7]Sheet1!A$1:I$65536,2,FALSE)</f>
        <v>POI020</v>
      </c>
      <c r="C54" s="74" t="str">
        <f>VLOOKUP(A54,[7]Sheet1!A$1:I$65536,3,FALSE)</f>
        <v>POI021</v>
      </c>
      <c r="D54" s="74" t="str">
        <f>VLOOKUP(A54,[7]Sheet1!A$1:I$65536,4,FALSE)</f>
        <v>POI022</v>
      </c>
      <c r="E54" s="74" t="str">
        <f>VLOOKUP(A54,[7]Sheet1!A$1:I$65536,5,FALSE)</f>
        <v>POI023</v>
      </c>
      <c r="F54" s="74" t="str">
        <f>VLOOKUP(A54,[7]Sheet1!A$1:H$65536,6,FALSE)</f>
        <v>POI024</v>
      </c>
      <c r="G54" s="74" t="str">
        <f>VLOOKUP(A54,[7]Sheet1!A$1:G$65536,7,FALSE)</f>
        <v>POI025</v>
      </c>
      <c r="H54" s="74" t="str">
        <f>VLOOKUP(A54,[7]Sheet1!A$1:H$65536,8,FALSE)</f>
        <v>POI026</v>
      </c>
      <c r="I54" s="76" t="s">
        <v>131</v>
      </c>
      <c r="J54" s="86"/>
      <c r="K54" s="77">
        <v>17499</v>
      </c>
      <c r="L54" s="86"/>
      <c r="M54" s="86"/>
      <c r="N54" s="87"/>
      <c r="O54" s="87"/>
      <c r="P54" s="87"/>
      <c r="Q54" s="87"/>
      <c r="R54" s="86">
        <f t="shared" si="0"/>
        <v>16499</v>
      </c>
      <c r="S54" s="86">
        <f t="shared" si="1"/>
        <v>15499</v>
      </c>
    </row>
    <row r="55" spans="1:20" x14ac:dyDescent="0.25">
      <c r="A55" s="74">
        <v>101800</v>
      </c>
      <c r="B55" s="74" t="str">
        <f>VLOOKUP(A55,[7]Sheet1!A$1:I$65536,2,FALSE)</f>
        <v>POE121</v>
      </c>
      <c r="C55" s="74" t="str">
        <f>VLOOKUP(A55,[7]Sheet1!A$1:I$65536,3,FALSE)</f>
        <v>POG334</v>
      </c>
      <c r="D55" s="74">
        <f>VLOOKUP(A55,[7]Sheet1!A$1:I$65536,4,FALSE)</f>
        <v>0</v>
      </c>
      <c r="E55" s="74">
        <f>VLOOKUP(A55,[7]Sheet1!A$1:I$65536,5,FALSE)</f>
        <v>0</v>
      </c>
      <c r="F55" s="74">
        <f>VLOOKUP(A55,[7]Sheet1!A$1:H$65536,6,FALSE)</f>
        <v>0</v>
      </c>
      <c r="G55" s="74">
        <f>VLOOKUP(A55,[7]Sheet1!A$1:G$65536,7,FALSE)</f>
        <v>0</v>
      </c>
      <c r="H55" s="74" t="str">
        <f>VLOOKUP(A55,[7]Sheet1!A$1:H$65536,8,FALSE)</f>
        <v>POE130</v>
      </c>
      <c r="I55" s="76" t="s">
        <v>4</v>
      </c>
      <c r="J55" s="86"/>
      <c r="K55" s="77">
        <v>989</v>
      </c>
      <c r="L55" s="86"/>
      <c r="M55" s="86"/>
      <c r="N55" s="87"/>
      <c r="O55" s="87"/>
      <c r="P55" s="87"/>
      <c r="Q55" s="87"/>
      <c r="R55" s="86"/>
      <c r="S55" s="86"/>
    </row>
    <row r="56" spans="1:20" x14ac:dyDescent="0.25">
      <c r="A56" s="74">
        <v>72800</v>
      </c>
      <c r="B56" s="74" t="str">
        <f>VLOOKUP(A56,[7]Sheet1!A$1:I$65536,2,FALSE)</f>
        <v>POF586</v>
      </c>
      <c r="C56" s="74" t="str">
        <f>VLOOKUP(A56,[7]Sheet1!A$1:I$65536,3,FALSE)</f>
        <v>POG787</v>
      </c>
      <c r="D56" s="74" t="str">
        <f>VLOOKUP(A56,[7]Sheet1!A$1:I$65536,4,FALSE)</f>
        <v>POF587</v>
      </c>
      <c r="E56" s="74" t="str">
        <f>VLOOKUP(A56,[7]Sheet1!A$1:I$65536,5,FALSE)</f>
        <v>POF588</v>
      </c>
      <c r="F56" s="74">
        <f>VLOOKUP(A56,[7]Sheet1!A$1:H$65536,6,FALSE)</f>
        <v>0</v>
      </c>
      <c r="G56" s="74">
        <f>VLOOKUP(A56,[7]Sheet1!A$1:G$65536,7,FALSE)</f>
        <v>0</v>
      </c>
      <c r="H56" s="74" t="str">
        <f>VLOOKUP(A56,[7]Sheet1!A$1:H$65536,8,FALSE)</f>
        <v>POF590</v>
      </c>
      <c r="I56" s="76" t="s">
        <v>16</v>
      </c>
      <c r="J56" s="86"/>
      <c r="K56" s="77">
        <v>2799</v>
      </c>
      <c r="L56" s="86"/>
      <c r="M56" s="86"/>
      <c r="N56" s="87"/>
      <c r="O56" s="87"/>
      <c r="P56" s="87"/>
      <c r="Q56" s="87"/>
      <c r="R56" s="86">
        <f t="shared" si="0"/>
        <v>1799</v>
      </c>
      <c r="S56" s="86">
        <f t="shared" si="1"/>
        <v>799</v>
      </c>
    </row>
    <row r="57" spans="1:20" x14ac:dyDescent="0.25">
      <c r="A57" s="74">
        <v>72820</v>
      </c>
      <c r="B57" s="74" t="str">
        <f>VLOOKUP(A57,[7]Sheet1!A$1:I$65536,2,FALSE)</f>
        <v>POH130</v>
      </c>
      <c r="C57" s="74" t="str">
        <f>VLOOKUP(A57,[7]Sheet1!A$1:I$65536,3,FALSE)</f>
        <v>POH131</v>
      </c>
      <c r="D57" s="74" t="str">
        <f>VLOOKUP(A57,[7]Sheet1!A$1:I$65536,4,FALSE)</f>
        <v>POH132</v>
      </c>
      <c r="E57" s="74" t="str">
        <f>VLOOKUP(A57,[7]Sheet1!A$1:I$65536,5,FALSE)</f>
        <v>POH133</v>
      </c>
      <c r="F57" s="74">
        <f>VLOOKUP(A57,[7]Sheet1!A$1:H$65536,6,FALSE)</f>
        <v>0</v>
      </c>
      <c r="G57" s="74">
        <f>VLOOKUP(A57,[7]Sheet1!A$1:G$65536,7,FALSE)</f>
        <v>0</v>
      </c>
      <c r="H57" s="74" t="str">
        <f>VLOOKUP(A57,[7]Sheet1!A$1:H$65536,8,FALSE)</f>
        <v>POH134</v>
      </c>
      <c r="I57" s="76" t="s">
        <v>91</v>
      </c>
      <c r="J57" s="86"/>
      <c r="K57" s="77">
        <v>3299</v>
      </c>
      <c r="L57" s="86"/>
      <c r="M57" s="86"/>
      <c r="N57" s="87"/>
      <c r="O57" s="87"/>
      <c r="P57" s="87"/>
      <c r="Q57" s="87"/>
      <c r="R57" s="86">
        <f t="shared" si="0"/>
        <v>2299</v>
      </c>
      <c r="S57" s="86">
        <f t="shared" si="1"/>
        <v>1299</v>
      </c>
    </row>
    <row r="58" spans="1:20" x14ac:dyDescent="0.25">
      <c r="A58" s="74">
        <v>72821</v>
      </c>
      <c r="B58" s="74" t="str">
        <f>VLOOKUP(A58,[7]Sheet1!A$1:I$65536,2,FALSE)</f>
        <v>POI306</v>
      </c>
      <c r="C58" s="74" t="str">
        <f>VLOOKUP(A58,[7]Sheet1!A$1:I$65536,3,FALSE)</f>
        <v>POI307</v>
      </c>
      <c r="D58" s="74" t="str">
        <f>VLOOKUP(A58,[7]Sheet1!A$1:I$65536,4,FALSE)</f>
        <v>POI308</v>
      </c>
      <c r="E58" s="74" t="str">
        <f>VLOOKUP(A58,[7]Sheet1!A$1:I$65536,5,FALSE)</f>
        <v>POI309</v>
      </c>
      <c r="F58" s="74">
        <f>VLOOKUP(A58,[7]Sheet1!A$1:H$65536,6,FALSE)</f>
        <v>0</v>
      </c>
      <c r="G58" s="74">
        <f>VLOOKUP(A58,[7]Sheet1!A$1:G$65536,7,FALSE)</f>
        <v>0</v>
      </c>
      <c r="H58" s="74" t="str">
        <f>VLOOKUP(A58,[7]Sheet1!A$1:H$65536,8,FALSE)</f>
        <v>POI310</v>
      </c>
      <c r="I58" s="76" t="s">
        <v>146</v>
      </c>
      <c r="J58" s="86"/>
      <c r="K58" s="77">
        <v>3299</v>
      </c>
      <c r="L58" s="86"/>
      <c r="M58" s="86"/>
      <c r="N58" s="87"/>
      <c r="O58" s="87"/>
      <c r="P58" s="87"/>
      <c r="Q58" s="87"/>
      <c r="R58" s="86">
        <f t="shared" si="0"/>
        <v>2299</v>
      </c>
      <c r="S58" s="86">
        <f t="shared" si="1"/>
        <v>1299</v>
      </c>
    </row>
    <row r="59" spans="1:20" ht="12.75" customHeight="1" x14ac:dyDescent="0.25">
      <c r="A59" s="74">
        <v>72730</v>
      </c>
      <c r="B59" s="74" t="str">
        <f>VLOOKUP(A59,[7]Sheet1!A$1:I$65536,2,FALSE)</f>
        <v>POE827</v>
      </c>
      <c r="C59" s="74" t="str">
        <f>VLOOKUP(A59,[7]Sheet1!A$1:I$65536,3,FALSE)</f>
        <v>POG358</v>
      </c>
      <c r="D59" s="74" t="str">
        <f>VLOOKUP(A59,[7]Sheet1!A$1:I$65536,4,FALSE)</f>
        <v>POE819</v>
      </c>
      <c r="E59" s="74" t="str">
        <f>VLOOKUP(A59,[7]Sheet1!A$1:I$65536,5,FALSE)</f>
        <v>POF058</v>
      </c>
      <c r="F59" s="74" t="str">
        <f>VLOOKUP(A59,[7]Sheet1!A$1:H$65536,6,FALSE)</f>
        <v>POE820</v>
      </c>
      <c r="G59" s="74" t="str">
        <f>VLOOKUP(A59,[7]Sheet1!A$1:G$65536,7,FALSE)</f>
        <v>POG596</v>
      </c>
      <c r="H59" s="74" t="str">
        <f>VLOOKUP(A59,[7]Sheet1!A$1:H$65536,8,FALSE)</f>
        <v>POE821</v>
      </c>
      <c r="I59" s="76" t="s">
        <v>6</v>
      </c>
      <c r="J59" s="86"/>
      <c r="K59" s="77">
        <v>3999</v>
      </c>
      <c r="L59" s="86"/>
      <c r="M59" s="86"/>
      <c r="N59" s="87"/>
      <c r="O59" s="87"/>
      <c r="P59" s="87"/>
      <c r="Q59" s="87"/>
      <c r="R59" s="86">
        <f t="shared" si="0"/>
        <v>2999</v>
      </c>
      <c r="S59" s="86">
        <f t="shared" si="1"/>
        <v>1999</v>
      </c>
    </row>
    <row r="60" spans="1:20" ht="12.75" customHeight="1" x14ac:dyDescent="0.25">
      <c r="A60" s="74">
        <v>72731</v>
      </c>
      <c r="B60" s="74" t="str">
        <f>VLOOKUP(A60,[7]Sheet1!A$1:I$65536,2,FALSE)</f>
        <v>POE822</v>
      </c>
      <c r="C60" s="74" t="str">
        <f>VLOOKUP(A60,[7]Sheet1!A$1:I$65536,3,FALSE)</f>
        <v>POG359</v>
      </c>
      <c r="D60" s="74" t="str">
        <f>VLOOKUP(A60,[7]Sheet1!A$1:I$65536,4,FALSE)</f>
        <v>POE824</v>
      </c>
      <c r="E60" s="74" t="str">
        <f>VLOOKUP(A60,[7]Sheet1!A$1:I$65536,5,FALSE)</f>
        <v>POF059</v>
      </c>
      <c r="F60" s="74" t="str">
        <f>VLOOKUP(A60,[7]Sheet1!A$1:H$65536,6,FALSE)</f>
        <v>POE825</v>
      </c>
      <c r="G60" s="74" t="str">
        <f>VLOOKUP(A60,[7]Sheet1!A$1:G$65536,7,FALSE)</f>
        <v>POG597</v>
      </c>
      <c r="H60" s="74" t="str">
        <f>VLOOKUP(A60,[7]Sheet1!A$1:H$65536,8,FALSE)</f>
        <v>POE826</v>
      </c>
      <c r="I60" s="76" t="s">
        <v>7</v>
      </c>
      <c r="J60" s="86"/>
      <c r="K60" s="77">
        <v>3999</v>
      </c>
      <c r="L60" s="86"/>
      <c r="M60" s="86"/>
      <c r="N60" s="87"/>
      <c r="O60" s="87"/>
      <c r="P60" s="87"/>
      <c r="Q60" s="87"/>
      <c r="R60" s="86">
        <f t="shared" si="0"/>
        <v>2999</v>
      </c>
      <c r="S60" s="86">
        <f t="shared" si="1"/>
        <v>1999</v>
      </c>
    </row>
    <row r="61" spans="1:20" ht="12.75" customHeight="1" x14ac:dyDescent="0.25">
      <c r="A61" s="125">
        <v>72810</v>
      </c>
      <c r="B61" s="125" t="str">
        <f>VLOOKUP(A61,[7]Sheet1!A$1:I$65536,2,FALSE)</f>
        <v>POG835</v>
      </c>
      <c r="C61" s="125" t="str">
        <f>VLOOKUP(A61,[7]Sheet1!A$1:I$65536,3,FALSE)</f>
        <v>POG836</v>
      </c>
      <c r="D61" s="125" t="str">
        <f>VLOOKUP(A61,[7]Sheet1!A$1:I$65536,4,FALSE)</f>
        <v>POG837</v>
      </c>
      <c r="E61" s="125" t="str">
        <f>VLOOKUP(A61,[7]Sheet1!A$1:I$65536,5,FALSE)</f>
        <v>POG838</v>
      </c>
      <c r="F61" s="125" t="str">
        <f>VLOOKUP(A61,[7]Sheet1!A$1:H$65536,6,FALSE)</f>
        <v>POG839</v>
      </c>
      <c r="G61" s="125" t="str">
        <f>VLOOKUP(A61,[7]Sheet1!A$1:G$65536,7,FALSE)</f>
        <v>POG840</v>
      </c>
      <c r="H61" s="125" t="str">
        <f>VLOOKUP(A61,[7]Sheet1!A$1:H$65536,8,FALSE)</f>
        <v>POG841</v>
      </c>
      <c r="I61" s="126" t="s">
        <v>132</v>
      </c>
      <c r="J61" s="127"/>
      <c r="K61" s="128">
        <v>7999</v>
      </c>
      <c r="L61" s="127"/>
      <c r="M61" s="127"/>
      <c r="N61" s="129"/>
      <c r="O61" s="129"/>
      <c r="P61" s="129"/>
      <c r="Q61" s="129"/>
      <c r="R61" s="127">
        <f t="shared" si="0"/>
        <v>6999</v>
      </c>
      <c r="S61" s="127">
        <f t="shared" si="1"/>
        <v>5999</v>
      </c>
      <c r="T61" s="30" t="s">
        <v>24</v>
      </c>
    </row>
    <row r="62" spans="1:20" ht="12.75" customHeight="1" x14ac:dyDescent="0.25">
      <c r="A62" s="125">
        <v>72790</v>
      </c>
      <c r="B62" s="125" t="str">
        <f>VLOOKUP(A62,[7]Sheet1!A$1:I$65536,2,FALSE)</f>
        <v>POF414</v>
      </c>
      <c r="C62" s="125" t="str">
        <f>VLOOKUP(A62,[7]Sheet1!A$1:I$65536,3,FALSE)</f>
        <v>POG366</v>
      </c>
      <c r="D62" s="125" t="str">
        <f>VLOOKUP(A62,[7]Sheet1!A$1:I$65536,4,FALSE)</f>
        <v>POF415</v>
      </c>
      <c r="E62" s="125" t="str">
        <f>VLOOKUP(A62,[7]Sheet1!A$1:I$65536,5,FALSE)</f>
        <v>POF416</v>
      </c>
      <c r="F62" s="125" t="str">
        <f>VLOOKUP(A62,[7]Sheet1!A$1:H$65536,6,FALSE)</f>
        <v>POF417</v>
      </c>
      <c r="G62" s="125" t="str">
        <f>VLOOKUP(A62,[7]Sheet1!A$1:G$65536,7,FALSE)</f>
        <v>POG467</v>
      </c>
      <c r="H62" s="125" t="str">
        <f>VLOOKUP(A62,[7]Sheet1!A$1:H$65536,8,FALSE)</f>
        <v>POF418</v>
      </c>
      <c r="I62" s="126" t="s">
        <v>12</v>
      </c>
      <c r="J62" s="127"/>
      <c r="K62" s="128">
        <v>6299</v>
      </c>
      <c r="L62" s="127"/>
      <c r="M62" s="127"/>
      <c r="N62" s="129"/>
      <c r="O62" s="129"/>
      <c r="P62" s="129"/>
      <c r="Q62" s="129"/>
      <c r="R62" s="127">
        <f t="shared" si="0"/>
        <v>5299</v>
      </c>
      <c r="S62" s="127">
        <f t="shared" si="1"/>
        <v>4299</v>
      </c>
      <c r="T62" s="30" t="s">
        <v>24</v>
      </c>
    </row>
    <row r="63" spans="1:20" ht="12.75" customHeight="1" x14ac:dyDescent="0.25">
      <c r="A63" s="125">
        <v>72791</v>
      </c>
      <c r="B63" s="125" t="str">
        <f>VLOOKUP(A63,[7]Sheet1!A$1:I$65536,2,FALSE)</f>
        <v>POF419</v>
      </c>
      <c r="C63" s="125" t="str">
        <f>VLOOKUP(A63,[7]Sheet1!A$1:I$65536,3,FALSE)</f>
        <v>POG367</v>
      </c>
      <c r="D63" s="125" t="str">
        <f>VLOOKUP(A63,[7]Sheet1!A$1:I$65536,4,FALSE)</f>
        <v>POF420</v>
      </c>
      <c r="E63" s="125" t="str">
        <f>VLOOKUP(A63,[7]Sheet1!A$1:I$65536,5,FALSE)</f>
        <v>POF421</v>
      </c>
      <c r="F63" s="125" t="str">
        <f>VLOOKUP(A63,[7]Sheet1!A$1:H$65536,6,FALSE)</f>
        <v>POF422</v>
      </c>
      <c r="G63" s="125" t="str">
        <f>VLOOKUP(A63,[7]Sheet1!A$1:G$65536,7,FALSE)</f>
        <v>POG468</v>
      </c>
      <c r="H63" s="125" t="str">
        <f>VLOOKUP(A63,[7]Sheet1!A$1:H$65536,8,FALSE)</f>
        <v>POF423</v>
      </c>
      <c r="I63" s="126" t="s">
        <v>13</v>
      </c>
      <c r="J63" s="127"/>
      <c r="K63" s="128">
        <v>6299</v>
      </c>
      <c r="L63" s="127"/>
      <c r="M63" s="127"/>
      <c r="N63" s="129"/>
      <c r="O63" s="129"/>
      <c r="P63" s="129"/>
      <c r="Q63" s="129"/>
      <c r="R63" s="127">
        <f t="shared" si="0"/>
        <v>5299</v>
      </c>
      <c r="S63" s="127">
        <f t="shared" si="1"/>
        <v>4299</v>
      </c>
      <c r="T63" s="30" t="s">
        <v>24</v>
      </c>
    </row>
    <row r="64" spans="1:20" ht="12.75" customHeight="1" x14ac:dyDescent="0.25">
      <c r="A64" s="125">
        <v>72760</v>
      </c>
      <c r="B64" s="125" t="str">
        <f>VLOOKUP(A64,[7]Sheet1!A$1:I$65536,2,FALSE)</f>
        <v>POF219</v>
      </c>
      <c r="C64" s="125" t="str">
        <f>VLOOKUP(A64,[7]Sheet1!A$1:I$65536,3,FALSE)</f>
        <v>POG368</v>
      </c>
      <c r="D64" s="125" t="str">
        <f>VLOOKUP(A64,[7]Sheet1!A$1:I$65536,4,FALSE)</f>
        <v>POF220</v>
      </c>
      <c r="E64" s="125" t="str">
        <f>VLOOKUP(A64,[7]Sheet1!A$1:I$65536,5,FALSE)</f>
        <v>POF221</v>
      </c>
      <c r="F64" s="125" t="str">
        <f>VLOOKUP(A64,[7]Sheet1!A$1:H$65536,6,FALSE)</f>
        <v>POF222</v>
      </c>
      <c r="G64" s="125" t="str">
        <f>VLOOKUP(A64,[7]Sheet1!A$1:G$65536,7,FALSE)</f>
        <v>POG469</v>
      </c>
      <c r="H64" s="125" t="str">
        <f>VLOOKUP(A64,[7]Sheet1!A$1:H$65536,8,FALSE)</f>
        <v>POF223</v>
      </c>
      <c r="I64" s="126" t="s">
        <v>9</v>
      </c>
      <c r="J64" s="127"/>
      <c r="K64" s="128">
        <v>11999</v>
      </c>
      <c r="L64" s="127"/>
      <c r="M64" s="127"/>
      <c r="N64" s="129"/>
      <c r="O64" s="129"/>
      <c r="P64" s="129"/>
      <c r="Q64" s="129"/>
      <c r="R64" s="127">
        <f t="shared" si="0"/>
        <v>10999</v>
      </c>
      <c r="S64" s="127">
        <f t="shared" si="1"/>
        <v>9999</v>
      </c>
      <c r="T64" s="30" t="s">
        <v>24</v>
      </c>
    </row>
    <row r="65" spans="1:20" ht="12.75" customHeight="1" x14ac:dyDescent="0.25">
      <c r="A65" s="125">
        <v>72761</v>
      </c>
      <c r="B65" s="125" t="str">
        <f>VLOOKUP(A65,[7]Sheet1!A$1:I$65536,2,FALSE)</f>
        <v>POF224</v>
      </c>
      <c r="C65" s="125" t="str">
        <f>VLOOKUP(A65,[7]Sheet1!A$1:I$65536,3,FALSE)</f>
        <v>POG369</v>
      </c>
      <c r="D65" s="125" t="str">
        <f>VLOOKUP(A65,[7]Sheet1!A$1:I$65536,4,FALSE)</f>
        <v>POF225</v>
      </c>
      <c r="E65" s="125" t="str">
        <f>VLOOKUP(A65,[7]Sheet1!A$1:I$65536,5,FALSE)</f>
        <v>POF226</v>
      </c>
      <c r="F65" s="125" t="str">
        <f>VLOOKUP(A65,[7]Sheet1!A$1:H$65536,6,FALSE)</f>
        <v>POF227</v>
      </c>
      <c r="G65" s="125" t="str">
        <f>VLOOKUP(A65,[7]Sheet1!A$1:G$65536,7,FALSE)</f>
        <v>POG470</v>
      </c>
      <c r="H65" s="125" t="str">
        <f>VLOOKUP(A65,[7]Sheet1!A$1:H$65536,8,FALSE)</f>
        <v>POF228</v>
      </c>
      <c r="I65" s="126" t="s">
        <v>10</v>
      </c>
      <c r="J65" s="127"/>
      <c r="K65" s="128">
        <v>11999</v>
      </c>
      <c r="L65" s="127"/>
      <c r="M65" s="127"/>
      <c r="N65" s="129"/>
      <c r="O65" s="129"/>
      <c r="P65" s="129"/>
      <c r="Q65" s="129"/>
      <c r="R65" s="127">
        <f t="shared" si="0"/>
        <v>10999</v>
      </c>
      <c r="S65" s="127">
        <f t="shared" si="1"/>
        <v>9999</v>
      </c>
      <c r="T65" s="30" t="s">
        <v>24</v>
      </c>
    </row>
    <row r="66" spans="1:20" ht="12.75" customHeight="1" x14ac:dyDescent="0.25">
      <c r="A66" s="74">
        <v>72770</v>
      </c>
      <c r="B66" s="74" t="str">
        <f>VLOOKUP(A66,[7]Sheet1!A$1:I$65536,2,FALSE)</f>
        <v>POF209</v>
      </c>
      <c r="C66" s="74" t="str">
        <f>VLOOKUP(A66,[7]Sheet1!A$1:I$65536,3,FALSE)</f>
        <v>POG370</v>
      </c>
      <c r="D66" s="74" t="str">
        <f>VLOOKUP(A66,[7]Sheet1!A$1:I$65536,4,FALSE)</f>
        <v>POF210</v>
      </c>
      <c r="E66" s="74" t="str">
        <f>VLOOKUP(A66,[7]Sheet1!A$1:I$65536,5,FALSE)</f>
        <v>POF211</v>
      </c>
      <c r="F66" s="74" t="str">
        <f>VLOOKUP(A66,[7]Sheet1!A$1:H$65536,6,FALSE)</f>
        <v>POF212</v>
      </c>
      <c r="G66" s="74" t="str">
        <f>VLOOKUP(A66,[7]Sheet1!A$1:G$65536,7,FALSE)</f>
        <v>POG471</v>
      </c>
      <c r="H66" s="74" t="str">
        <f>VLOOKUP(A66,[7]Sheet1!A$1:H$65536,8,FALSE)</f>
        <v>POF213</v>
      </c>
      <c r="I66" s="76" t="s">
        <v>11</v>
      </c>
      <c r="J66" s="86"/>
      <c r="K66" s="77">
        <v>16999</v>
      </c>
      <c r="L66" s="86"/>
      <c r="M66" s="86"/>
      <c r="N66" s="87"/>
      <c r="O66" s="87"/>
      <c r="P66" s="87"/>
      <c r="Q66" s="87"/>
      <c r="R66" s="86">
        <f t="shared" si="0"/>
        <v>15999</v>
      </c>
      <c r="S66" s="86">
        <f t="shared" si="1"/>
        <v>14999</v>
      </c>
    </row>
    <row r="67" spans="1:20" x14ac:dyDescent="0.25">
      <c r="A67" s="125">
        <v>72840</v>
      </c>
      <c r="B67" s="125" t="str">
        <f>VLOOKUP(A67,[7]Sheet1!A$1:I$65536,2,FALSE)</f>
        <v>POH705</v>
      </c>
      <c r="C67" s="125" t="str">
        <f>VLOOKUP(A67,[7]Sheet1!A$1:I$65536,3,FALSE)</f>
        <v>POH706</v>
      </c>
      <c r="D67" s="125" t="str">
        <f>VLOOKUP(A67,[7]Sheet1!A$1:I$65536,4,FALSE)</f>
        <v>POH707</v>
      </c>
      <c r="E67" s="125" t="str">
        <f>VLOOKUP(A67,[7]Sheet1!A$1:I$65536,5,FALSE)</f>
        <v>POH708</v>
      </c>
      <c r="F67" s="125" t="str">
        <f>VLOOKUP(A67,[7]Sheet1!A$1:H$65536,6,FALSE)</f>
        <v>POH709</v>
      </c>
      <c r="G67" s="125" t="str">
        <f>VLOOKUP(A67,[7]Sheet1!A$1:G$65536,7,FALSE)</f>
        <v>POH710</v>
      </c>
      <c r="H67" s="125" t="str">
        <f>VLOOKUP(A67,[7]Sheet1!A$1:H$65536,8,FALSE)</f>
        <v>POH711</v>
      </c>
      <c r="I67" s="126" t="s">
        <v>118</v>
      </c>
      <c r="J67" s="127"/>
      <c r="K67" s="128">
        <v>5999</v>
      </c>
      <c r="L67" s="130">
        <v>3999</v>
      </c>
      <c r="M67" s="127"/>
      <c r="N67" s="129"/>
      <c r="O67" s="129"/>
      <c r="P67" s="129"/>
      <c r="Q67" s="129"/>
      <c r="R67" s="127">
        <f>L67-1000</f>
        <v>2999</v>
      </c>
      <c r="S67" s="127">
        <f>L67-2000</f>
        <v>1999</v>
      </c>
      <c r="T67" s="30" t="s">
        <v>24</v>
      </c>
    </row>
    <row r="68" spans="1:20" ht="12.75" customHeight="1" x14ac:dyDescent="0.25">
      <c r="A68" s="125">
        <v>72830</v>
      </c>
      <c r="B68" s="125" t="str">
        <f>VLOOKUP(A68,[7]Sheet1!A$1:I$65536,2,FALSE)</f>
        <v>POH602</v>
      </c>
      <c r="C68" s="125" t="str">
        <f>VLOOKUP(A68,[7]Sheet1!A$1:I$65536,3,FALSE)</f>
        <v>POH603</v>
      </c>
      <c r="D68" s="125" t="str">
        <f>VLOOKUP(A68,[7]Sheet1!A$1:I$65536,4,FALSE)</f>
        <v>POH604</v>
      </c>
      <c r="E68" s="125" t="str">
        <f>VLOOKUP(A68,[7]Sheet1!A$1:I$65536,5,FALSE)</f>
        <v>POH605</v>
      </c>
      <c r="F68" s="125" t="str">
        <f>VLOOKUP(A68,[7]Sheet1!A$1:H$65536,6,FALSE)</f>
        <v>POH606</v>
      </c>
      <c r="G68" s="125" t="str">
        <f>VLOOKUP(A68,[7]Sheet1!A$1:G$65536,7,FALSE)</f>
        <v>POH607</v>
      </c>
      <c r="H68" s="125" t="str">
        <f>VLOOKUP(A68,[7]Sheet1!A$1:H$65536,8,FALSE)</f>
        <v>POH608</v>
      </c>
      <c r="I68" s="126" t="s">
        <v>133</v>
      </c>
      <c r="J68" s="127"/>
      <c r="K68" s="128">
        <v>24999</v>
      </c>
      <c r="L68" s="127"/>
      <c r="M68" s="127"/>
      <c r="N68" s="129"/>
      <c r="O68" s="129"/>
      <c r="P68" s="129"/>
      <c r="Q68" s="129"/>
      <c r="R68" s="127">
        <f>K68-1000</f>
        <v>23999</v>
      </c>
      <c r="S68" s="127">
        <f>K68-2000</f>
        <v>22999</v>
      </c>
      <c r="T68" s="30" t="s">
        <v>24</v>
      </c>
    </row>
    <row r="69" spans="1:20" ht="12.75" customHeight="1" x14ac:dyDescent="0.25">
      <c r="A69" s="74">
        <v>400820</v>
      </c>
      <c r="B69" s="74" t="str">
        <f>VLOOKUP(A69,[7]Sheet1!A$1:I$65536,2,FALSE)</f>
        <v>POH415</v>
      </c>
      <c r="C69" s="74" t="str">
        <f>VLOOKUP(A69,[7]Sheet1!A$1:I$65536,3,FALSE)</f>
        <v>POH416</v>
      </c>
      <c r="D69" s="74" t="str">
        <f>VLOOKUP(A69,[7]Sheet1!A$1:I$65536,4,FALSE)</f>
        <v>POH417</v>
      </c>
      <c r="E69" s="74" t="str">
        <f>VLOOKUP(A69,[7]Sheet1!A$1:I$65536,5,FALSE)</f>
        <v>POH418</v>
      </c>
      <c r="F69" s="74">
        <f>VLOOKUP(A69,[7]Sheet1!A$1:H$65536,6,FALSE)</f>
        <v>0</v>
      </c>
      <c r="G69" s="74">
        <f>VLOOKUP(A69,[7]Sheet1!A$1:G$65536,7,FALSE)</f>
        <v>0</v>
      </c>
      <c r="H69" s="74" t="str">
        <f>VLOOKUP(A69,[7]Sheet1!A$1:H$65536,8,FALSE)</f>
        <v>POH419</v>
      </c>
      <c r="I69" s="76" t="s">
        <v>147</v>
      </c>
      <c r="J69" s="86"/>
      <c r="K69" s="77">
        <v>3999</v>
      </c>
      <c r="L69" s="86">
        <v>3499</v>
      </c>
      <c r="M69" s="86"/>
      <c r="N69" s="87"/>
      <c r="O69" s="87"/>
      <c r="P69" s="87"/>
      <c r="Q69" s="87"/>
      <c r="R69" s="86">
        <f>L69-1000</f>
        <v>2499</v>
      </c>
      <c r="S69" s="86">
        <f>L69-2000</f>
        <v>1499</v>
      </c>
    </row>
    <row r="70" spans="1:20" ht="12.75" customHeight="1" x14ac:dyDescent="0.25">
      <c r="A70" s="74">
        <v>101430</v>
      </c>
      <c r="B70" s="74" t="str">
        <f>VLOOKUP(A70,[7]Sheet1!A$1:I$65536,2,FALSE)</f>
        <v>POB754</v>
      </c>
      <c r="C70" s="74" t="str">
        <f>VLOOKUP(A70,[7]Sheet1!A$1:I$65536,3,FALSE)</f>
        <v>POG372</v>
      </c>
      <c r="D70" s="74">
        <f>VLOOKUP(A70,[7]Sheet1!A$1:I$65536,4,FALSE)</f>
        <v>0</v>
      </c>
      <c r="E70" s="74">
        <f>VLOOKUP(A70,[7]Sheet1!A$1:I$65536,5,FALSE)</f>
        <v>0</v>
      </c>
      <c r="F70" s="74">
        <f>VLOOKUP(A70,[7]Sheet1!A$1:H$65536,6,FALSE)</f>
        <v>0</v>
      </c>
      <c r="G70" s="74">
        <f>VLOOKUP(A70,[7]Sheet1!A$1:G$65536,7,FALSE)</f>
        <v>0</v>
      </c>
      <c r="H70" s="74" t="str">
        <f>VLOOKUP(A70,[7]Sheet1!A$1:H$65536,8,FALSE)</f>
        <v>POB758</v>
      </c>
      <c r="I70" s="76" t="s">
        <v>2</v>
      </c>
      <c r="J70" s="86"/>
      <c r="K70" s="77">
        <v>1399</v>
      </c>
      <c r="L70" s="86"/>
      <c r="M70" s="86"/>
      <c r="N70" s="87"/>
      <c r="O70" s="87"/>
      <c r="P70" s="87"/>
      <c r="Q70" s="87"/>
      <c r="R70" s="86">
        <f t="shared" ref="R70:R77" si="7">K70-1000</f>
        <v>399</v>
      </c>
      <c r="S70" s="86">
        <f t="shared" ref="S70:S77" si="8">K70-2000</f>
        <v>-601</v>
      </c>
    </row>
    <row r="71" spans="1:20" ht="12.75" customHeight="1" x14ac:dyDescent="0.25">
      <c r="A71" s="74">
        <v>101530</v>
      </c>
      <c r="B71" s="74" t="str">
        <f>VLOOKUP(A71,[7]Sheet1!A$1:I$65536,2,FALSE)</f>
        <v>POH338</v>
      </c>
      <c r="C71" s="74" t="str">
        <f>VLOOKUP(A71,[7]Sheet1!A$1:I$65536,3,FALSE)</f>
        <v>POH339</v>
      </c>
      <c r="D71" s="74" t="str">
        <f>VLOOKUP(A71,[7]Sheet1!A$1:I$65536,4,FALSE)</f>
        <v>POH340</v>
      </c>
      <c r="E71" s="74" t="str">
        <f>VLOOKUP(A71,[7]Sheet1!A$1:I$65536,5,FALSE)</f>
        <v>POH341</v>
      </c>
      <c r="F71" s="74">
        <f>VLOOKUP(A71,[7]Sheet1!A$1:H$65536,6,FALSE)</f>
        <v>0</v>
      </c>
      <c r="G71" s="74">
        <f>VLOOKUP(A71,[7]Sheet1!A$1:G$65536,7,FALSE)</f>
        <v>0</v>
      </c>
      <c r="H71" s="74" t="str">
        <f>VLOOKUP(A71,[7]Sheet1!A$1:H$65536,8,FALSE)</f>
        <v>POH342</v>
      </c>
      <c r="I71" s="76" t="s">
        <v>108</v>
      </c>
      <c r="J71" s="86"/>
      <c r="K71" s="77">
        <v>3199</v>
      </c>
      <c r="L71" s="86"/>
      <c r="M71" s="86"/>
      <c r="N71" s="87"/>
      <c r="O71" s="87"/>
      <c r="P71" s="87"/>
      <c r="Q71" s="87"/>
      <c r="R71" s="86">
        <f t="shared" si="7"/>
        <v>2199</v>
      </c>
      <c r="S71" s="86">
        <f t="shared" si="8"/>
        <v>1199</v>
      </c>
    </row>
    <row r="72" spans="1:20" ht="12.75" customHeight="1" x14ac:dyDescent="0.25">
      <c r="A72" s="125">
        <v>101560</v>
      </c>
      <c r="B72" s="125" t="str">
        <f>VLOOKUP(A72,[7]Sheet1!A$1:I$65536,2,FALSE)</f>
        <v>POI897</v>
      </c>
      <c r="C72" s="125" t="str">
        <f>VLOOKUP(A72,[7]Sheet1!A$1:I$65536,3,FALSE)</f>
        <v>POI898</v>
      </c>
      <c r="D72" s="125" t="str">
        <f>VLOOKUP(A72,[7]Sheet1!A$1:I$65536,4,FALSE)</f>
        <v>POI899</v>
      </c>
      <c r="E72" s="125" t="str">
        <f>VLOOKUP(A72,[7]Sheet1!A$1:I$65536,5,FALSE)</f>
        <v>POI900</v>
      </c>
      <c r="F72" s="125" t="str">
        <f>VLOOKUP(A72,[7]Sheet1!A$1:H$65536,6,FALSE)</f>
        <v>POI901</v>
      </c>
      <c r="G72" s="125">
        <f>VLOOKUP(A72,[7]Sheet1!A$1:G$65536,7,FALSE)</f>
        <v>0</v>
      </c>
      <c r="H72" s="125" t="str">
        <f>VLOOKUP(A72,[7]Sheet1!A$1:H$65536,8,FALSE)</f>
        <v>POI902</v>
      </c>
      <c r="I72" s="126" t="s">
        <v>199</v>
      </c>
      <c r="J72" s="127"/>
      <c r="K72" s="128">
        <v>4099</v>
      </c>
      <c r="L72" s="127"/>
      <c r="M72" s="127"/>
      <c r="N72" s="129"/>
      <c r="O72" s="129"/>
      <c r="P72" s="129"/>
      <c r="Q72" s="129"/>
      <c r="R72" s="127">
        <f t="shared" si="7"/>
        <v>3099</v>
      </c>
      <c r="S72" s="127">
        <f t="shared" si="8"/>
        <v>2099</v>
      </c>
      <c r="T72" s="30" t="s">
        <v>24</v>
      </c>
    </row>
    <row r="73" spans="1:20" x14ac:dyDescent="0.25">
      <c r="A73" s="74">
        <v>101540</v>
      </c>
      <c r="B73" s="74" t="str">
        <f>VLOOKUP(A73,[7]Sheet1!A$1:I$65536,2,FALSE)</f>
        <v>POH528</v>
      </c>
      <c r="C73" s="74" t="str">
        <f>VLOOKUP(A73,[7]Sheet1!A$1:I$65536,3,FALSE)</f>
        <v>POH529</v>
      </c>
      <c r="D73" s="74" t="str">
        <f>VLOOKUP(A73,[7]Sheet1!A$1:I$65536,4,FALSE)</f>
        <v>POH530</v>
      </c>
      <c r="E73" s="74">
        <f>VLOOKUP(A73,[7]Sheet1!A$1:I$65536,5,FALSE)</f>
        <v>0</v>
      </c>
      <c r="F73" s="74">
        <f>VLOOKUP(A73,[7]Sheet1!A$1:H$65536,6,FALSE)</f>
        <v>0</v>
      </c>
      <c r="G73" s="74">
        <f>VLOOKUP(A73,[7]Sheet1!A$1:G$65536,7,FALSE)</f>
        <v>0</v>
      </c>
      <c r="H73" s="74" t="str">
        <f>VLOOKUP(A73,[7]Sheet1!A$1:H$65536,8,FALSE)</f>
        <v>POH531</v>
      </c>
      <c r="I73" s="76" t="s">
        <v>109</v>
      </c>
      <c r="J73" s="86"/>
      <c r="K73" s="77">
        <v>2599</v>
      </c>
      <c r="L73" s="86"/>
      <c r="M73" s="86"/>
      <c r="N73" s="87"/>
      <c r="O73" s="87"/>
      <c r="P73" s="87"/>
      <c r="Q73" s="87"/>
      <c r="R73" s="86">
        <f t="shared" si="7"/>
        <v>1599</v>
      </c>
      <c r="S73" s="86">
        <f t="shared" si="8"/>
        <v>599</v>
      </c>
    </row>
    <row r="74" spans="1:20" ht="12.75" customHeight="1" x14ac:dyDescent="0.25">
      <c r="A74" s="125">
        <v>101550</v>
      </c>
      <c r="B74" s="125" t="str">
        <f>VLOOKUP(A74,[7]Sheet1!A$1:I$65536,2,FALSE)</f>
        <v>POH730</v>
      </c>
      <c r="C74" s="125" t="str">
        <f>VLOOKUP(A74,[7]Sheet1!A$1:I$65536,3,FALSE)</f>
        <v>POH731</v>
      </c>
      <c r="D74" s="125" t="str">
        <f>VLOOKUP(A74,[7]Sheet1!A$1:I$65536,4,FALSE)</f>
        <v>POH732</v>
      </c>
      <c r="E74" s="125" t="str">
        <f>VLOOKUP(A74,[7]Sheet1!A$1:I$65536,5,FALSE)</f>
        <v>POH733</v>
      </c>
      <c r="F74" s="125" t="str">
        <f>VLOOKUP(A74,[7]Sheet1!A$1:H$65536,6,FALSE)</f>
        <v>POH734</v>
      </c>
      <c r="G74" s="125" t="str">
        <f>VLOOKUP(A74,[7]Sheet1!A$1:G$65536,7,FALSE)</f>
        <v>POH735</v>
      </c>
      <c r="H74" s="125" t="str">
        <f>VLOOKUP(A74,[7]Sheet1!A$1:H$65536,8,FALSE)</f>
        <v>POH736</v>
      </c>
      <c r="I74" s="126" t="s">
        <v>134</v>
      </c>
      <c r="J74" s="127"/>
      <c r="K74" s="128">
        <v>4999</v>
      </c>
      <c r="L74" s="127"/>
      <c r="M74" s="127"/>
      <c r="N74" s="129"/>
      <c r="O74" s="129"/>
      <c r="P74" s="129"/>
      <c r="Q74" s="129"/>
      <c r="R74" s="127">
        <f t="shared" si="7"/>
        <v>3999</v>
      </c>
      <c r="S74" s="127">
        <f t="shared" si="8"/>
        <v>2999</v>
      </c>
      <c r="T74" s="30" t="s">
        <v>24</v>
      </c>
    </row>
    <row r="75" spans="1:20" ht="12.75" customHeight="1" x14ac:dyDescent="0.25">
      <c r="A75" s="74">
        <v>101520</v>
      </c>
      <c r="B75" s="74" t="str">
        <f>VLOOKUP(A75,[7]Sheet1!A$1:I$65536,2,FALSE)</f>
        <v>POH220</v>
      </c>
      <c r="C75" s="74" t="str">
        <f>VLOOKUP(A75,[7]Sheet1!A$1:I$65536,3,FALSE)</f>
        <v>POH221</v>
      </c>
      <c r="D75" s="74" t="str">
        <f>VLOOKUP(A75,[7]Sheet1!A$1:I$65536,4,FALSE)</f>
        <v>POH222</v>
      </c>
      <c r="E75" s="74" t="str">
        <f>VLOOKUP(A75,[7]Sheet1!A$1:I$65536,5,FALSE)</f>
        <v>POH223</v>
      </c>
      <c r="F75" s="74" t="str">
        <f>VLOOKUP(A75,[7]Sheet1!A$1:H$65536,6,FALSE)</f>
        <v>POH224</v>
      </c>
      <c r="G75" s="74" t="str">
        <f>VLOOKUP(A75,[7]Sheet1!A$1:G$65536,7,FALSE)</f>
        <v>POH225</v>
      </c>
      <c r="H75" s="74" t="str">
        <f>VLOOKUP(A75,[7]Sheet1!A$1:H$65536,8,FALSE)</f>
        <v>POH226</v>
      </c>
      <c r="I75" s="76" t="s">
        <v>92</v>
      </c>
      <c r="J75" s="86"/>
      <c r="K75" s="77">
        <v>5699</v>
      </c>
      <c r="L75" s="86"/>
      <c r="M75" s="86"/>
      <c r="N75" s="87"/>
      <c r="O75" s="87"/>
      <c r="P75" s="87"/>
      <c r="Q75" s="87"/>
      <c r="R75" s="86">
        <f t="shared" si="7"/>
        <v>4699</v>
      </c>
      <c r="S75" s="86">
        <f t="shared" si="8"/>
        <v>3699</v>
      </c>
    </row>
    <row r="76" spans="1:20" ht="12.75" customHeight="1" x14ac:dyDescent="0.25">
      <c r="A76" s="74">
        <v>101700</v>
      </c>
      <c r="B76" s="74" t="str">
        <f>VLOOKUP(A76,[7]Sheet1!A$1:I$65536,2,FALSE)</f>
        <v>POI848</v>
      </c>
      <c r="C76" s="74" t="str">
        <f>VLOOKUP(A76,[7]Sheet1!A$1:I$65536,3,FALSE)</f>
        <v>POI849</v>
      </c>
      <c r="D76" s="74" t="str">
        <f>VLOOKUP(A76,[7]Sheet1!A$1:I$65536,4,FALSE)</f>
        <v>POI850</v>
      </c>
      <c r="E76" s="74" t="str">
        <f>VLOOKUP(A76,[7]Sheet1!A$1:I$65536,5,FALSE)</f>
        <v>POI851</v>
      </c>
      <c r="F76" s="74" t="str">
        <f>VLOOKUP(A76,[7]Sheet1!A$1:H$65536,6,FALSE)</f>
        <v>POI852</v>
      </c>
      <c r="G76" s="74" t="str">
        <f>VLOOKUP(A76,[7]Sheet1!A$1:G$65536,7,FALSE)</f>
        <v>POI853</v>
      </c>
      <c r="H76" s="74" t="str">
        <f>VLOOKUP(A76,[7]Sheet1!A$1:H$65536,8,FALSE)</f>
        <v>POI854</v>
      </c>
      <c r="I76" s="76" t="s">
        <v>193</v>
      </c>
      <c r="J76" s="86"/>
      <c r="K76" s="77">
        <v>18199</v>
      </c>
      <c r="L76" s="86"/>
      <c r="M76" s="86"/>
      <c r="N76" s="87"/>
      <c r="O76" s="87"/>
      <c r="P76" s="87"/>
      <c r="Q76" s="87"/>
      <c r="R76" s="86">
        <f t="shared" si="7"/>
        <v>17199</v>
      </c>
      <c r="S76" s="86">
        <f t="shared" si="8"/>
        <v>16199</v>
      </c>
    </row>
    <row r="77" spans="1:20" ht="12.75" customHeight="1" x14ac:dyDescent="0.25">
      <c r="A77" s="74">
        <v>202390</v>
      </c>
      <c r="B77" s="74" t="str">
        <f>VLOOKUP(A77,[7]Sheet1!A$1:I$65536,2,FALSE)</f>
        <v>POF591</v>
      </c>
      <c r="C77" s="74" t="str">
        <f>VLOOKUP(A77,[7]Sheet1!A$1:I$65536,3,FALSE)</f>
        <v>POG386</v>
      </c>
      <c r="D77" s="74" t="str">
        <f>VLOOKUP(A77,[7]Sheet1!A$1:I$65536,4,FALSE)</f>
        <v>POF592</v>
      </c>
      <c r="E77" s="74" t="str">
        <f>VLOOKUP(A77,[7]Sheet1!A$1:I$65536,5,FALSE)</f>
        <v>POF593</v>
      </c>
      <c r="F77" s="74" t="str">
        <f>VLOOKUP(A77,[7]Sheet1!A$1:H$65536,6,FALSE)</f>
        <v>POF594</v>
      </c>
      <c r="G77" s="74" t="str">
        <f>VLOOKUP(A77,[7]Sheet1!A$1:G$65536,7,FALSE)</f>
        <v>POG477</v>
      </c>
      <c r="H77" s="74" t="str">
        <f>VLOOKUP(A77,[7]Sheet1!A$1:H$65536,8,FALSE)</f>
        <v>POF595</v>
      </c>
      <c r="I77" s="76" t="s">
        <v>25</v>
      </c>
      <c r="J77" s="86" t="s">
        <v>121</v>
      </c>
      <c r="K77" s="77">
        <v>6999</v>
      </c>
      <c r="L77" s="86"/>
      <c r="M77" s="86"/>
      <c r="N77" s="87"/>
      <c r="O77" s="87"/>
      <c r="P77" s="87"/>
      <c r="Q77" s="87"/>
      <c r="R77" s="86">
        <f t="shared" si="7"/>
        <v>5999</v>
      </c>
      <c r="S77" s="86">
        <f t="shared" si="8"/>
        <v>4999</v>
      </c>
    </row>
    <row r="78" spans="1:20" ht="12.75" customHeight="1" x14ac:dyDescent="0.25">
      <c r="A78" s="131">
        <v>202600</v>
      </c>
      <c r="B78" s="125" t="str">
        <f>VLOOKUP(A78,[7]Sheet1!A$1:I$65536,2,FALSE)</f>
        <v>POI915</v>
      </c>
      <c r="C78" s="125" t="str">
        <f>VLOOKUP(A78,[7]Sheet1!A$1:I$65536,3,FALSE)</f>
        <v>POI916</v>
      </c>
      <c r="D78" s="125" t="str">
        <f>VLOOKUP(A78,[7]Sheet1!A$1:I$65536,4,FALSE)</f>
        <v>POI917</v>
      </c>
      <c r="E78" s="125" t="str">
        <f>VLOOKUP(A78,[7]Sheet1!A$1:I$65536,5,FALSE)</f>
        <v>POI918</v>
      </c>
      <c r="F78" s="125" t="str">
        <f>VLOOKUP(A78,[7]Sheet1!A$1:H$65536,6,FALSE)</f>
        <v>POI919</v>
      </c>
      <c r="G78" s="125">
        <f>VLOOKUP(A78,[7]Sheet1!A$1:G$65536,7,FALSE)</f>
        <v>0</v>
      </c>
      <c r="H78" s="125" t="str">
        <f>VLOOKUP(A78,[7]Sheet1!A$1:H$65536,8,FALSE)</f>
        <v>POI920</v>
      </c>
      <c r="I78" s="126" t="s">
        <v>200</v>
      </c>
      <c r="J78" s="127"/>
      <c r="K78" s="128">
        <v>4799</v>
      </c>
      <c r="L78" s="130">
        <v>3799</v>
      </c>
      <c r="M78" s="127"/>
      <c r="N78" s="129"/>
      <c r="O78" s="129"/>
      <c r="P78" s="129"/>
      <c r="Q78" s="129"/>
      <c r="R78" s="127">
        <f>L78-1000</f>
        <v>2799</v>
      </c>
      <c r="S78" s="127">
        <f>L78-2000</f>
        <v>1799</v>
      </c>
      <c r="T78" s="30" t="s">
        <v>24</v>
      </c>
    </row>
    <row r="79" spans="1:20" ht="12.75" customHeight="1" x14ac:dyDescent="0.25">
      <c r="A79" s="131">
        <v>202601</v>
      </c>
      <c r="B79" s="125" t="str">
        <f>VLOOKUP(A79,[7]Sheet1!A$1:I$65536,2,FALSE)</f>
        <v>POI921</v>
      </c>
      <c r="C79" s="125" t="str">
        <f>VLOOKUP(A79,[7]Sheet1!A$1:I$65536,3,FALSE)</f>
        <v>POI922</v>
      </c>
      <c r="D79" s="125" t="str">
        <f>VLOOKUP(A79,[7]Sheet1!A$1:I$65536,4,FALSE)</f>
        <v>POI923</v>
      </c>
      <c r="E79" s="125" t="str">
        <f>VLOOKUP(A79,[7]Sheet1!A$1:I$65536,5,FALSE)</f>
        <v>POI924</v>
      </c>
      <c r="F79" s="125" t="str">
        <f>VLOOKUP(A79,[7]Sheet1!A$1:H$65536,6,FALSE)</f>
        <v>POI925</v>
      </c>
      <c r="G79" s="125">
        <f>VLOOKUP(A79,[7]Sheet1!A$1:G$65536,7,FALSE)</f>
        <v>0</v>
      </c>
      <c r="H79" s="125" t="str">
        <f>VLOOKUP(A79,[7]Sheet1!A$1:H$65536,8,FALSE)</f>
        <v>POI926</v>
      </c>
      <c r="I79" s="126" t="s">
        <v>201</v>
      </c>
      <c r="J79" s="127"/>
      <c r="K79" s="128">
        <v>4799</v>
      </c>
      <c r="L79" s="130">
        <v>3799</v>
      </c>
      <c r="M79" s="127"/>
      <c r="N79" s="129"/>
      <c r="O79" s="129"/>
      <c r="P79" s="129"/>
      <c r="Q79" s="129"/>
      <c r="R79" s="127">
        <f>L79-1000</f>
        <v>2799</v>
      </c>
      <c r="S79" s="127">
        <f>L79-2000</f>
        <v>1799</v>
      </c>
      <c r="T79" s="30" t="s">
        <v>24</v>
      </c>
    </row>
    <row r="80" spans="1:20" ht="12.75" customHeight="1" x14ac:dyDescent="0.25">
      <c r="A80" s="125">
        <v>202330</v>
      </c>
      <c r="B80" s="125" t="str">
        <f>VLOOKUP(A80,[7]Sheet1!A$1:I$65536,2,FALSE)</f>
        <v>POF303</v>
      </c>
      <c r="C80" s="125" t="str">
        <f>VLOOKUP(A80,[7]Sheet1!A$1:I$65536,3,FALSE)</f>
        <v>POG398</v>
      </c>
      <c r="D80" s="125" t="str">
        <f>VLOOKUP(A80,[7]Sheet1!A$1:I$65536,4,FALSE)</f>
        <v>POF304</v>
      </c>
      <c r="E80" s="125" t="str">
        <f>VLOOKUP(A80,[7]Sheet1!A$1:I$65536,5,FALSE)</f>
        <v>POF305</v>
      </c>
      <c r="F80" s="125" t="str">
        <f>VLOOKUP(A80,[7]Sheet1!A$1:H$65536,6,FALSE)</f>
        <v>POF306</v>
      </c>
      <c r="G80" s="125" t="str">
        <f>VLOOKUP(A80,[7]Sheet1!A$1:G$65536,7,FALSE)</f>
        <v>POH082</v>
      </c>
      <c r="H80" s="125" t="str">
        <f>VLOOKUP(A80,[7]Sheet1!A$1:H$65536,8,FALSE)</f>
        <v>POF307</v>
      </c>
      <c r="I80" s="126" t="s">
        <v>14</v>
      </c>
      <c r="J80" s="127" t="s">
        <v>121</v>
      </c>
      <c r="K80" s="132">
        <v>4001</v>
      </c>
      <c r="L80" s="130">
        <v>3001</v>
      </c>
      <c r="M80" s="127"/>
      <c r="N80" s="129"/>
      <c r="O80" s="129"/>
      <c r="P80" s="129"/>
      <c r="Q80" s="129"/>
      <c r="R80" s="127">
        <f>L80-1000</f>
        <v>2001</v>
      </c>
      <c r="S80" s="127">
        <f>L80-2000</f>
        <v>1001</v>
      </c>
      <c r="T80" s="30" t="s">
        <v>24</v>
      </c>
    </row>
    <row r="81" spans="1:20" ht="12.75" customHeight="1" x14ac:dyDescent="0.25">
      <c r="A81" s="125">
        <v>202331</v>
      </c>
      <c r="B81" s="125" t="str">
        <f>VLOOKUP(A81,[7]Sheet1!A$1:I$65536,2,FALSE)</f>
        <v>POF308</v>
      </c>
      <c r="C81" s="125" t="str">
        <f>VLOOKUP(A81,[7]Sheet1!A$1:I$65536,3,FALSE)</f>
        <v>POG399</v>
      </c>
      <c r="D81" s="125" t="str">
        <f>VLOOKUP(A81,[7]Sheet1!A$1:I$65536,4,FALSE)</f>
        <v>POF309</v>
      </c>
      <c r="E81" s="125" t="str">
        <f>VLOOKUP(A81,[7]Sheet1!A$1:I$65536,5,FALSE)</f>
        <v>POF310</v>
      </c>
      <c r="F81" s="125" t="str">
        <f>VLOOKUP(A81,[7]Sheet1!A$1:H$65536,6,FALSE)</f>
        <v>POF311</v>
      </c>
      <c r="G81" s="125" t="str">
        <f>VLOOKUP(A81,[7]Sheet1!A$1:G$65536,7,FALSE)</f>
        <v>POH083</v>
      </c>
      <c r="H81" s="125" t="str">
        <f>VLOOKUP(A81,[7]Sheet1!A$1:H$65536,8,FALSE)</f>
        <v>POF312</v>
      </c>
      <c r="I81" s="126" t="s">
        <v>15</v>
      </c>
      <c r="J81" s="127" t="s">
        <v>121</v>
      </c>
      <c r="K81" s="132">
        <v>4001</v>
      </c>
      <c r="L81" s="130">
        <v>3001</v>
      </c>
      <c r="M81" s="127"/>
      <c r="N81" s="129"/>
      <c r="O81" s="129"/>
      <c r="P81" s="129"/>
      <c r="Q81" s="129"/>
      <c r="R81" s="127">
        <f>L81-1000</f>
        <v>2001</v>
      </c>
      <c r="S81" s="127">
        <f>L81-2000</f>
        <v>1001</v>
      </c>
      <c r="T81" s="30" t="s">
        <v>24</v>
      </c>
    </row>
    <row r="82" spans="1:20" ht="12.75" customHeight="1" x14ac:dyDescent="0.25">
      <c r="A82" s="125">
        <v>202520</v>
      </c>
      <c r="B82" s="125" t="str">
        <f>VLOOKUP(A82,[7]Sheet1!A$1:I$65536,2,FALSE)</f>
        <v>POH609</v>
      </c>
      <c r="C82" s="125" t="str">
        <f>VLOOKUP(A82,[7]Sheet1!A$1:I$65536,3,FALSE)</f>
        <v>POH610</v>
      </c>
      <c r="D82" s="125" t="str">
        <f>VLOOKUP(A82,[7]Sheet1!A$1:I$65536,4,FALSE)</f>
        <v>POH611</v>
      </c>
      <c r="E82" s="125" t="str">
        <f>VLOOKUP(A82,[7]Sheet1!A$1:I$65536,5,FALSE)</f>
        <v>POH612</v>
      </c>
      <c r="F82" s="125" t="str">
        <f>VLOOKUP(A82,[7]Sheet1!A$1:H$65536,6,FALSE)</f>
        <v>POH613</v>
      </c>
      <c r="G82" s="125" t="str">
        <f>VLOOKUP(A82,[7]Sheet1!A$1:G$65536,7,FALSE)</f>
        <v>POH614</v>
      </c>
      <c r="H82" s="125" t="str">
        <f>VLOOKUP(A82,[7]Sheet1!A$1:H$65536,8,FALSE)</f>
        <v>POH615</v>
      </c>
      <c r="I82" s="126" t="s">
        <v>110</v>
      </c>
      <c r="J82" s="127" t="s">
        <v>121</v>
      </c>
      <c r="K82" s="128">
        <v>4799</v>
      </c>
      <c r="L82" s="133"/>
      <c r="M82" s="127"/>
      <c r="N82" s="129"/>
      <c r="O82" s="129"/>
      <c r="P82" s="129"/>
      <c r="Q82" s="129"/>
      <c r="R82" s="127">
        <f>K82-1000</f>
        <v>3799</v>
      </c>
      <c r="S82" s="127">
        <f>K82-2000</f>
        <v>2799</v>
      </c>
      <c r="T82" s="30" t="s">
        <v>24</v>
      </c>
    </row>
    <row r="83" spans="1:20" ht="12.75" customHeight="1" x14ac:dyDescent="0.25">
      <c r="A83" s="125">
        <v>202521</v>
      </c>
      <c r="B83" s="125" t="str">
        <f>VLOOKUP(A83,[7]Sheet1!A$1:I$65536,2,FALSE)</f>
        <v>POH616</v>
      </c>
      <c r="C83" s="125" t="str">
        <f>VLOOKUP(A83,[7]Sheet1!A$1:I$65536,3,FALSE)</f>
        <v>POH617</v>
      </c>
      <c r="D83" s="125" t="str">
        <f>VLOOKUP(A83,[7]Sheet1!A$1:I$65536,4,FALSE)</f>
        <v>POH618</v>
      </c>
      <c r="E83" s="125" t="str">
        <f>VLOOKUP(A83,[7]Sheet1!A$1:I$65536,5,FALSE)</f>
        <v>POH619</v>
      </c>
      <c r="F83" s="125" t="str">
        <f>VLOOKUP(A83,[7]Sheet1!A$1:H$65536,6,FALSE)</f>
        <v>POH620</v>
      </c>
      <c r="G83" s="125" t="str">
        <f>VLOOKUP(A83,[7]Sheet1!A$1:G$65536,7,FALSE)</f>
        <v>POH621</v>
      </c>
      <c r="H83" s="125" t="str">
        <f>VLOOKUP(A83,[7]Sheet1!A$1:H$65536,8,FALSE)</f>
        <v>POH622</v>
      </c>
      <c r="I83" s="126" t="s">
        <v>111</v>
      </c>
      <c r="J83" s="127" t="s">
        <v>121</v>
      </c>
      <c r="K83" s="128">
        <v>4799</v>
      </c>
      <c r="L83" s="133"/>
      <c r="M83" s="127"/>
      <c r="N83" s="129"/>
      <c r="O83" s="129"/>
      <c r="P83" s="129"/>
      <c r="Q83" s="129"/>
      <c r="R83" s="127">
        <f>K83-1000</f>
        <v>3799</v>
      </c>
      <c r="S83" s="127">
        <f>K83-2000</f>
        <v>2799</v>
      </c>
      <c r="T83" s="30" t="s">
        <v>24</v>
      </c>
    </row>
    <row r="84" spans="1:20" ht="12.75" customHeight="1" x14ac:dyDescent="0.25">
      <c r="A84" s="74">
        <v>202510</v>
      </c>
      <c r="B84" s="74" t="str">
        <f>VLOOKUP(A84,[7]Sheet1!A$1:I$65536,2,FALSE)</f>
        <v>POH623</v>
      </c>
      <c r="C84" s="74" t="str">
        <f>VLOOKUP(A84,[7]Sheet1!A$1:I$65536,3,FALSE)</f>
        <v>POH624</v>
      </c>
      <c r="D84" s="74" t="str">
        <f>VLOOKUP(A84,[7]Sheet1!A$1:I$65536,4,FALSE)</f>
        <v>POH625</v>
      </c>
      <c r="E84" s="74" t="str">
        <f>VLOOKUP(A84,[7]Sheet1!A$1:I$65536,5,FALSE)</f>
        <v>POH626</v>
      </c>
      <c r="F84" s="74" t="str">
        <f>VLOOKUP(A84,[7]Sheet1!A$1:H$65536,6,FALSE)</f>
        <v>POH627</v>
      </c>
      <c r="G84" s="74" t="str">
        <f>VLOOKUP(A84,[7]Sheet1!A$1:G$65536,7,FALSE)</f>
        <v>POH628</v>
      </c>
      <c r="H84" s="74" t="str">
        <f>VLOOKUP(A84,[7]Sheet1!A$1:H$65536,8,FALSE)</f>
        <v>POH629</v>
      </c>
      <c r="I84" s="76" t="s">
        <v>112</v>
      </c>
      <c r="J84" s="86" t="s">
        <v>121</v>
      </c>
      <c r="K84" s="77">
        <v>7999</v>
      </c>
      <c r="L84" s="86">
        <v>6999</v>
      </c>
      <c r="M84" s="86"/>
      <c r="N84" s="87"/>
      <c r="O84" s="87"/>
      <c r="P84" s="87"/>
      <c r="Q84" s="87"/>
      <c r="R84" s="86">
        <f t="shared" ref="R84:R94" si="9">L84-1000</f>
        <v>5999</v>
      </c>
      <c r="S84" s="86">
        <f t="shared" ref="S84:S94" si="10">L84-2000</f>
        <v>4999</v>
      </c>
    </row>
    <row r="85" spans="1:20" ht="12.75" customHeight="1" x14ac:dyDescent="0.25">
      <c r="A85" s="74">
        <v>202511</v>
      </c>
      <c r="B85" s="74" t="str">
        <f>VLOOKUP(A85,[7]Sheet1!A$1:I$65536,2,FALSE)</f>
        <v>POH630</v>
      </c>
      <c r="C85" s="74" t="str">
        <f>VLOOKUP(A85,[7]Sheet1!A$1:I$65536,3,FALSE)</f>
        <v>POH631</v>
      </c>
      <c r="D85" s="74" t="str">
        <f>VLOOKUP(A85,[7]Sheet1!A$1:I$65536,4,FALSE)</f>
        <v>POH632</v>
      </c>
      <c r="E85" s="74" t="str">
        <f>VLOOKUP(A85,[7]Sheet1!A$1:I$65536,5,FALSE)</f>
        <v>POH633</v>
      </c>
      <c r="F85" s="74" t="str">
        <f>VLOOKUP(A85,[7]Sheet1!A$1:H$65536,6,FALSE)</f>
        <v>POH634</v>
      </c>
      <c r="G85" s="74" t="str">
        <f>VLOOKUP(A85,[7]Sheet1!A$1:G$65536,7,FALSE)</f>
        <v>POH635</v>
      </c>
      <c r="H85" s="74" t="str">
        <f>VLOOKUP(A85,[7]Sheet1!A$1:H$65536,8,FALSE)</f>
        <v>POH636</v>
      </c>
      <c r="I85" s="76" t="s">
        <v>113</v>
      </c>
      <c r="J85" s="86" t="s">
        <v>121</v>
      </c>
      <c r="K85" s="77">
        <v>7999</v>
      </c>
      <c r="L85" s="86">
        <v>6999</v>
      </c>
      <c r="M85" s="86"/>
      <c r="N85" s="87"/>
      <c r="O85" s="87"/>
      <c r="P85" s="87"/>
      <c r="Q85" s="87"/>
      <c r="R85" s="86">
        <f t="shared" si="9"/>
        <v>5999</v>
      </c>
      <c r="S85" s="86">
        <f t="shared" si="10"/>
        <v>4999</v>
      </c>
    </row>
    <row r="86" spans="1:20" ht="12.75" customHeight="1" x14ac:dyDescent="0.25">
      <c r="A86" s="74">
        <v>202590</v>
      </c>
      <c r="B86" s="74" t="str">
        <f>VLOOKUP(A86,[7]Sheet1!A$1:I$65536,2,FALSE)</f>
        <v>POI698</v>
      </c>
      <c r="C86" s="74" t="str">
        <f>VLOOKUP(A86,[7]Sheet1!A$1:I$65536,3,FALSE)</f>
        <v>POI699</v>
      </c>
      <c r="D86" s="74" t="str">
        <f>VLOOKUP(A86,[7]Sheet1!A$1:I$65536,4,FALSE)</f>
        <v>POI700</v>
      </c>
      <c r="E86" s="74" t="str">
        <f>VLOOKUP(A86,[7]Sheet1!A$1:I$65536,5,FALSE)</f>
        <v>POI701</v>
      </c>
      <c r="F86" s="74" t="str">
        <f>VLOOKUP(A86,[7]Sheet1!A$1:H$65536,6,FALSE)</f>
        <v>POI702</v>
      </c>
      <c r="G86" s="74" t="str">
        <f>VLOOKUP(A86,[7]Sheet1!A$1:G$65536,7,FALSE)</f>
        <v>POI703</v>
      </c>
      <c r="H86" s="74" t="str">
        <f>VLOOKUP(A86,[7]Sheet1!A$1:H$65536,8,FALSE)</f>
        <v>POI704</v>
      </c>
      <c r="I86" s="76" t="s">
        <v>175</v>
      </c>
      <c r="J86" s="86" t="s">
        <v>121</v>
      </c>
      <c r="K86" s="77">
        <v>9499</v>
      </c>
      <c r="L86" s="86">
        <v>7999</v>
      </c>
      <c r="M86" s="86"/>
      <c r="N86" s="87"/>
      <c r="O86" s="87"/>
      <c r="P86" s="87"/>
      <c r="Q86" s="87"/>
      <c r="R86" s="86">
        <f t="shared" si="9"/>
        <v>6999</v>
      </c>
      <c r="S86" s="86">
        <f t="shared" si="10"/>
        <v>5999</v>
      </c>
    </row>
    <row r="87" spans="1:20" ht="12.75" customHeight="1" x14ac:dyDescent="0.25">
      <c r="A87" s="125">
        <v>202440</v>
      </c>
      <c r="B87" s="125" t="str">
        <f>VLOOKUP(A87,[7]Sheet1!A$1:I$65536,2,FALSE)</f>
        <v>POH123</v>
      </c>
      <c r="C87" s="125" t="str">
        <f>VLOOKUP(A87,[7]Sheet1!A$1:I$65536,3,FALSE)</f>
        <v>POH124</v>
      </c>
      <c r="D87" s="125" t="str">
        <f>VLOOKUP(A87,[7]Sheet1!A$1:I$65536,4,FALSE)</f>
        <v>POH125</v>
      </c>
      <c r="E87" s="125" t="str">
        <f>VLOOKUP(A87,[7]Sheet1!A$1:I$65536,5,FALSE)</f>
        <v>POH126</v>
      </c>
      <c r="F87" s="125" t="str">
        <f>VLOOKUP(A87,[7]Sheet1!A$1:H$65536,6,FALSE)</f>
        <v>POH127</v>
      </c>
      <c r="G87" s="125" t="str">
        <f>VLOOKUP(A87,[7]Sheet1!A$1:G$65536,7,FALSE)</f>
        <v>POH128</v>
      </c>
      <c r="H87" s="125" t="str">
        <f>VLOOKUP(A87,[7]Sheet1!A$1:H$65536,8,FALSE)</f>
        <v>POH129</v>
      </c>
      <c r="I87" s="126" t="s">
        <v>44</v>
      </c>
      <c r="J87" s="127" t="s">
        <v>121</v>
      </c>
      <c r="K87" s="132">
        <v>8999</v>
      </c>
      <c r="L87" s="130">
        <v>6999</v>
      </c>
      <c r="M87" s="127"/>
      <c r="N87" s="129"/>
      <c r="O87" s="129"/>
      <c r="P87" s="129"/>
      <c r="Q87" s="129"/>
      <c r="R87" s="127">
        <f t="shared" si="9"/>
        <v>5999</v>
      </c>
      <c r="S87" s="127">
        <f t="shared" si="10"/>
        <v>4999</v>
      </c>
      <c r="T87" s="30" t="s">
        <v>24</v>
      </c>
    </row>
    <row r="88" spans="1:20" ht="12.75" customHeight="1" x14ac:dyDescent="0.25">
      <c r="A88" s="74">
        <v>202450</v>
      </c>
      <c r="B88" s="74" t="str">
        <f>VLOOKUP(A88,[7]Sheet1!A$1:I$65536,2,FALSE)</f>
        <v>POH148</v>
      </c>
      <c r="C88" s="74" t="str">
        <f>VLOOKUP(A88,[7]Sheet1!A$1:I$65536,3,FALSE)</f>
        <v>POH149</v>
      </c>
      <c r="D88" s="74" t="str">
        <f>VLOOKUP(A88,[7]Sheet1!A$1:I$65536,4,FALSE)</f>
        <v>POH150</v>
      </c>
      <c r="E88" s="74" t="str">
        <f>VLOOKUP(A88,[7]Sheet1!A$1:I$65536,5,FALSE)</f>
        <v>POH151</v>
      </c>
      <c r="F88" s="74" t="str">
        <f>VLOOKUP(A88,[7]Sheet1!A$1:H$65536,6,FALSE)</f>
        <v>POH152</v>
      </c>
      <c r="G88" s="74" t="str">
        <f>VLOOKUP(A88,[7]Sheet1!A$1:G$65536,7,FALSE)</f>
        <v>POH153</v>
      </c>
      <c r="H88" s="74" t="str">
        <f>VLOOKUP(A88,[7]Sheet1!A$1:H$65536,8,FALSE)</f>
        <v>POH154</v>
      </c>
      <c r="I88" s="76" t="s">
        <v>45</v>
      </c>
      <c r="J88" s="86" t="s">
        <v>121</v>
      </c>
      <c r="K88" s="77">
        <v>11499</v>
      </c>
      <c r="L88" s="86">
        <v>9999</v>
      </c>
      <c r="M88" s="86"/>
      <c r="N88" s="87"/>
      <c r="O88" s="87"/>
      <c r="P88" s="87"/>
      <c r="Q88" s="87"/>
      <c r="R88" s="86">
        <f t="shared" si="9"/>
        <v>8999</v>
      </c>
      <c r="S88" s="86">
        <f t="shared" si="10"/>
        <v>7999</v>
      </c>
    </row>
    <row r="89" spans="1:20" ht="12.75" customHeight="1" x14ac:dyDescent="0.25">
      <c r="A89" s="125">
        <v>202470</v>
      </c>
      <c r="B89" s="125" t="str">
        <f>VLOOKUP(A89,[7]Sheet1!A$1:I$65536,2,FALSE)</f>
        <v>POH257</v>
      </c>
      <c r="C89" s="125" t="str">
        <f>VLOOKUP(A89,[7]Sheet1!A$1:I$65536,3,FALSE)</f>
        <v>POH258</v>
      </c>
      <c r="D89" s="125" t="str">
        <f>VLOOKUP(A89,[7]Sheet1!A$1:I$65536,4,FALSE)</f>
        <v>POH259</v>
      </c>
      <c r="E89" s="125" t="str">
        <f>VLOOKUP(A89,[7]Sheet1!A$1:I$65536,5,FALSE)</f>
        <v>POH260</v>
      </c>
      <c r="F89" s="125" t="str">
        <f>VLOOKUP(A89,[7]Sheet1!A$1:H$65536,6,FALSE)</f>
        <v>POH261</v>
      </c>
      <c r="G89" s="125" t="str">
        <f>VLOOKUP(A89,[7]Sheet1!A$1:G$65536,7,FALSE)</f>
        <v>POH262</v>
      </c>
      <c r="H89" s="125" t="str">
        <f>VLOOKUP(A89,[7]Sheet1!A$1:H$65536,8,FALSE)</f>
        <v>POH263</v>
      </c>
      <c r="I89" s="126" t="s">
        <v>84</v>
      </c>
      <c r="J89" s="127" t="s">
        <v>121</v>
      </c>
      <c r="K89" s="128">
        <v>17999</v>
      </c>
      <c r="L89" s="130">
        <v>15999</v>
      </c>
      <c r="M89" s="127"/>
      <c r="N89" s="129"/>
      <c r="O89" s="129"/>
      <c r="P89" s="129"/>
      <c r="Q89" s="129"/>
      <c r="R89" s="127">
        <f t="shared" si="9"/>
        <v>14999</v>
      </c>
      <c r="S89" s="127">
        <f t="shared" si="10"/>
        <v>13999</v>
      </c>
      <c r="T89" s="30" t="s">
        <v>24</v>
      </c>
    </row>
    <row r="90" spans="1:20" ht="12.75" customHeight="1" x14ac:dyDescent="0.25">
      <c r="A90" s="125">
        <v>202480</v>
      </c>
      <c r="B90" s="125" t="str">
        <f>VLOOKUP(A90,[7]Sheet1!A$1:I$65536,2,FALSE)</f>
        <v>POH264</v>
      </c>
      <c r="C90" s="125" t="str">
        <f>VLOOKUP(A90,[7]Sheet1!A$1:I$65536,3,FALSE)</f>
        <v>POH265</v>
      </c>
      <c r="D90" s="125" t="str">
        <f>VLOOKUP(A90,[7]Sheet1!A$1:I$65536,4,FALSE)</f>
        <v>POH266</v>
      </c>
      <c r="E90" s="125" t="str">
        <f>VLOOKUP(A90,[7]Sheet1!A$1:I$65536,5,FALSE)</f>
        <v>POH267</v>
      </c>
      <c r="F90" s="125" t="str">
        <f>VLOOKUP(A90,[7]Sheet1!A$1:H$65536,6,FALSE)</f>
        <v>POH268</v>
      </c>
      <c r="G90" s="125" t="str">
        <f>VLOOKUP(A90,[7]Sheet1!A$1:G$65536,7,FALSE)</f>
        <v>POH269</v>
      </c>
      <c r="H90" s="125" t="str">
        <f>VLOOKUP(A90,[7]Sheet1!A$1:H$65536,8,FALSE)</f>
        <v>POH270</v>
      </c>
      <c r="I90" s="126" t="s">
        <v>85</v>
      </c>
      <c r="J90" s="127" t="s">
        <v>121</v>
      </c>
      <c r="K90" s="128">
        <v>21699</v>
      </c>
      <c r="L90" s="130">
        <v>19699</v>
      </c>
      <c r="M90" s="127"/>
      <c r="N90" s="129"/>
      <c r="O90" s="129"/>
      <c r="P90" s="129"/>
      <c r="Q90" s="129"/>
      <c r="R90" s="127">
        <f t="shared" si="9"/>
        <v>18699</v>
      </c>
      <c r="S90" s="127">
        <f t="shared" si="10"/>
        <v>17699</v>
      </c>
      <c r="T90" s="30" t="s">
        <v>24</v>
      </c>
    </row>
    <row r="91" spans="1:20" ht="12.75" customHeight="1" x14ac:dyDescent="0.25">
      <c r="A91" s="125">
        <v>202481</v>
      </c>
      <c r="B91" s="125" t="str">
        <f>VLOOKUP(A91,[7]Sheet1!A$1:I$65536,2,FALSE)</f>
        <v>POH271</v>
      </c>
      <c r="C91" s="125" t="str">
        <f>VLOOKUP(A91,[7]Sheet1!A$1:I$65536,3,FALSE)</f>
        <v>POH272</v>
      </c>
      <c r="D91" s="125" t="str">
        <f>VLOOKUP(A91,[7]Sheet1!A$1:I$65536,4,FALSE)</f>
        <v>POH273</v>
      </c>
      <c r="E91" s="125" t="str">
        <f>VLOOKUP(A91,[7]Sheet1!A$1:I$65536,5,FALSE)</f>
        <v>POH274</v>
      </c>
      <c r="F91" s="125" t="str">
        <f>VLOOKUP(A91,[7]Sheet1!A$1:H$65536,6,FALSE)</f>
        <v>POH275</v>
      </c>
      <c r="G91" s="125" t="str">
        <f>VLOOKUP(A91,[7]Sheet1!A$1:G$65536,7,FALSE)</f>
        <v>POH276</v>
      </c>
      <c r="H91" s="125" t="str">
        <f>VLOOKUP(A91,[7]Sheet1!A$1:H$65536,8,FALSE)</f>
        <v>POH277</v>
      </c>
      <c r="I91" s="126" t="s">
        <v>86</v>
      </c>
      <c r="J91" s="127" t="s">
        <v>121</v>
      </c>
      <c r="K91" s="128">
        <v>21699</v>
      </c>
      <c r="L91" s="130">
        <v>19699</v>
      </c>
      <c r="M91" s="127"/>
      <c r="N91" s="129"/>
      <c r="O91" s="129"/>
      <c r="P91" s="129"/>
      <c r="Q91" s="129"/>
      <c r="R91" s="127">
        <f t="shared" si="9"/>
        <v>18699</v>
      </c>
      <c r="S91" s="127">
        <f t="shared" si="10"/>
        <v>17699</v>
      </c>
      <c r="T91" s="30" t="s">
        <v>24</v>
      </c>
    </row>
    <row r="92" spans="1:20" x14ac:dyDescent="0.25">
      <c r="A92" s="125">
        <v>202490</v>
      </c>
      <c r="B92" s="125" t="str">
        <f>VLOOKUP(A92,[7]Sheet1!A$1:I$65536,2,FALSE)</f>
        <v>POH278</v>
      </c>
      <c r="C92" s="125" t="str">
        <f>VLOOKUP(A92,[7]Sheet1!A$1:I$65536,3,FALSE)</f>
        <v>POH279</v>
      </c>
      <c r="D92" s="125" t="str">
        <f>VLOOKUP(A92,[7]Sheet1!A$1:I$65536,4,FALSE)</f>
        <v>POH280</v>
      </c>
      <c r="E92" s="125" t="str">
        <f>VLOOKUP(A92,[7]Sheet1!A$1:I$65536,5,FALSE)</f>
        <v>POH281</v>
      </c>
      <c r="F92" s="125" t="str">
        <f>VLOOKUP(A92,[7]Sheet1!A$1:H$65536,6,FALSE)</f>
        <v>POH282</v>
      </c>
      <c r="G92" s="125" t="str">
        <f>VLOOKUP(A92,[7]Sheet1!A$1:G$65536,7,FALSE)</f>
        <v>POH283</v>
      </c>
      <c r="H92" s="125" t="str">
        <f>VLOOKUP(A92,[7]Sheet1!A$1:H$65536,8,FALSE)</f>
        <v>POH284</v>
      </c>
      <c r="I92" s="126" t="s">
        <v>87</v>
      </c>
      <c r="J92" s="127" t="s">
        <v>121</v>
      </c>
      <c r="K92" s="128">
        <v>27499</v>
      </c>
      <c r="L92" s="130">
        <v>25499</v>
      </c>
      <c r="M92" s="127"/>
      <c r="N92" s="129"/>
      <c r="O92" s="129"/>
      <c r="P92" s="129"/>
      <c r="Q92" s="129"/>
      <c r="R92" s="127">
        <f t="shared" si="9"/>
        <v>24499</v>
      </c>
      <c r="S92" s="127">
        <f t="shared" si="10"/>
        <v>23499</v>
      </c>
      <c r="T92" s="30" t="s">
        <v>24</v>
      </c>
    </row>
    <row r="93" spans="1:20" ht="12.75" customHeight="1" x14ac:dyDescent="0.25">
      <c r="A93" s="74">
        <v>202580</v>
      </c>
      <c r="B93" s="74" t="str">
        <f>VLOOKUP(A93,[7]Sheet1!A$1:I$65536,2,FALSE)</f>
        <v>POI256</v>
      </c>
      <c r="C93" s="74" t="str">
        <f>VLOOKUP(A93,[7]Sheet1!A$1:I$65536,3,FALSE)</f>
        <v>POI257</v>
      </c>
      <c r="D93" s="74" t="str">
        <f>VLOOKUP(A93,[7]Sheet1!A$1:I$65536,4,FALSE)</f>
        <v>POI258</v>
      </c>
      <c r="E93" s="74" t="str">
        <f>VLOOKUP(A93,[7]Sheet1!A$1:I$65536,5,FALSE)</f>
        <v>POI259</v>
      </c>
      <c r="F93" s="74" t="str">
        <f>VLOOKUP(A93,[7]Sheet1!A$1:H$65536,6,FALSE)</f>
        <v>POI260</v>
      </c>
      <c r="G93" s="74" t="str">
        <f>VLOOKUP(A93,[7]Sheet1!A$1:G$65536,7,FALSE)</f>
        <v>POI261</v>
      </c>
      <c r="H93" s="74" t="str">
        <f>VLOOKUP(A93,[7]Sheet1!A$1:H$65536,8,FALSE)</f>
        <v>POI262</v>
      </c>
      <c r="I93" s="76" t="s">
        <v>148</v>
      </c>
      <c r="J93" s="86" t="s">
        <v>121</v>
      </c>
      <c r="K93" s="77">
        <v>16999</v>
      </c>
      <c r="L93" s="86">
        <v>14999</v>
      </c>
      <c r="M93" s="86"/>
      <c r="N93" s="87"/>
      <c r="O93" s="87"/>
      <c r="P93" s="87"/>
      <c r="Q93" s="87"/>
      <c r="R93" s="86">
        <f t="shared" si="9"/>
        <v>13999</v>
      </c>
      <c r="S93" s="86">
        <f t="shared" si="10"/>
        <v>12999</v>
      </c>
    </row>
    <row r="94" spans="1:20" ht="12.75" customHeight="1" x14ac:dyDescent="0.25">
      <c r="A94" s="74">
        <v>202581</v>
      </c>
      <c r="B94" s="74" t="str">
        <f>VLOOKUP(A94,[7]Sheet1!A$1:I$65536,2,FALSE)</f>
        <v>POI263</v>
      </c>
      <c r="C94" s="74" t="str">
        <f>VLOOKUP(A94,[7]Sheet1!A$1:I$65536,3,FALSE)</f>
        <v>POI264</v>
      </c>
      <c r="D94" s="74" t="str">
        <f>VLOOKUP(A94,[7]Sheet1!A$1:I$65536,4,FALSE)</f>
        <v>POI265</v>
      </c>
      <c r="E94" s="74" t="str">
        <f>VLOOKUP(A94,[7]Sheet1!A$1:I$65536,5,FALSE)</f>
        <v>POI266</v>
      </c>
      <c r="F94" s="74" t="str">
        <f>VLOOKUP(A94,[7]Sheet1!A$1:H$65536,6,FALSE)</f>
        <v>POI267</v>
      </c>
      <c r="G94" s="74" t="str">
        <f>VLOOKUP(A94,[7]Sheet1!A$1:G$65536,7,FALSE)</f>
        <v>POI268</v>
      </c>
      <c r="H94" s="74" t="str">
        <f>VLOOKUP(A94,[7]Sheet1!A$1:H$65536,8,FALSE)</f>
        <v>POI269</v>
      </c>
      <c r="I94" s="76" t="s">
        <v>149</v>
      </c>
      <c r="J94" s="86" t="s">
        <v>121</v>
      </c>
      <c r="K94" s="77">
        <v>16999</v>
      </c>
      <c r="L94" s="86">
        <v>14999</v>
      </c>
      <c r="M94" s="86"/>
      <c r="N94" s="87"/>
      <c r="O94" s="87"/>
      <c r="P94" s="87"/>
      <c r="Q94" s="87"/>
      <c r="R94" s="86">
        <f t="shared" si="9"/>
        <v>13999</v>
      </c>
      <c r="S94" s="86">
        <f t="shared" si="10"/>
        <v>12999</v>
      </c>
    </row>
    <row r="95" spans="1:20" ht="12.75" customHeight="1" x14ac:dyDescent="0.25">
      <c r="A95" s="125">
        <v>202500</v>
      </c>
      <c r="B95" s="125" t="str">
        <f>VLOOKUP(A95,[7]Sheet1!A$1:I$65536,2,FALSE)</f>
        <v>POH285</v>
      </c>
      <c r="C95" s="125" t="str">
        <f>VLOOKUP(A95,[7]Sheet1!A$1:I$65536,3,FALSE)</f>
        <v>POH286</v>
      </c>
      <c r="D95" s="125" t="str">
        <f>VLOOKUP(A95,[7]Sheet1!A$1:I$65536,4,FALSE)</f>
        <v>POH287</v>
      </c>
      <c r="E95" s="125" t="str">
        <f>VLOOKUP(A95,[7]Sheet1!A$1:I$65536,5,FALSE)</f>
        <v>POH288</v>
      </c>
      <c r="F95" s="125" t="str">
        <f>VLOOKUP(A95,[7]Sheet1!A$1:H$65536,6,FALSE)</f>
        <v>POH289</v>
      </c>
      <c r="G95" s="125" t="str">
        <f>VLOOKUP(A95,[7]Sheet1!A$1:G$65536,7,FALSE)</f>
        <v>POH290</v>
      </c>
      <c r="H95" s="125" t="str">
        <f>VLOOKUP(A95,[7]Sheet1!A$1:H$65536,8,FALSE)</f>
        <v>POH291</v>
      </c>
      <c r="I95" s="126" t="s">
        <v>93</v>
      </c>
      <c r="J95" s="127" t="s">
        <v>121</v>
      </c>
      <c r="K95" s="128">
        <v>24999</v>
      </c>
      <c r="L95" s="127"/>
      <c r="M95" s="127"/>
      <c r="N95" s="129"/>
      <c r="O95" s="129"/>
      <c r="P95" s="129"/>
      <c r="Q95" s="129"/>
      <c r="R95" s="127">
        <f>K95-1000</f>
        <v>23999</v>
      </c>
      <c r="S95" s="127">
        <f>K95-2000</f>
        <v>22999</v>
      </c>
      <c r="T95" s="30" t="s">
        <v>24</v>
      </c>
    </row>
    <row r="96" spans="1:20" ht="12.75" customHeight="1" x14ac:dyDescent="0.25">
      <c r="A96" s="125">
        <v>202501</v>
      </c>
      <c r="B96" s="125" t="str">
        <f>VLOOKUP(A96,[7]Sheet1!A$1:I$65536,2,FALSE)</f>
        <v>POH292</v>
      </c>
      <c r="C96" s="125" t="str">
        <f>VLOOKUP(A96,[7]Sheet1!A$1:I$65536,3,FALSE)</f>
        <v>POH293</v>
      </c>
      <c r="D96" s="125" t="str">
        <f>VLOOKUP(A96,[7]Sheet1!A$1:I$65536,4,FALSE)</f>
        <v>POH294</v>
      </c>
      <c r="E96" s="125" t="str">
        <f>VLOOKUP(A96,[7]Sheet1!A$1:I$65536,5,FALSE)</f>
        <v>POH295</v>
      </c>
      <c r="F96" s="125" t="str">
        <f>VLOOKUP(A96,[7]Sheet1!A$1:H$65536,6,FALSE)</f>
        <v>POH296</v>
      </c>
      <c r="G96" s="125" t="str">
        <f>VLOOKUP(A96,[7]Sheet1!A$1:G$65536,7,FALSE)</f>
        <v>POH297</v>
      </c>
      <c r="H96" s="125" t="str">
        <f>VLOOKUP(A96,[7]Sheet1!A$1:H$65536,8,FALSE)</f>
        <v>POH298</v>
      </c>
      <c r="I96" s="126" t="s">
        <v>94</v>
      </c>
      <c r="J96" s="127" t="s">
        <v>121</v>
      </c>
      <c r="K96" s="128">
        <v>24999</v>
      </c>
      <c r="L96" s="127"/>
      <c r="M96" s="127"/>
      <c r="N96" s="129"/>
      <c r="O96" s="129"/>
      <c r="P96" s="129"/>
      <c r="Q96" s="129"/>
      <c r="R96" s="127">
        <f>K96-1000</f>
        <v>23999</v>
      </c>
      <c r="S96" s="127">
        <f>K96-2000</f>
        <v>22999</v>
      </c>
      <c r="T96" s="30" t="s">
        <v>24</v>
      </c>
    </row>
    <row r="97" spans="1:20" ht="12.75" customHeight="1" x14ac:dyDescent="0.25">
      <c r="A97" s="125">
        <v>202460</v>
      </c>
      <c r="B97" s="125" t="str">
        <f>VLOOKUP(A97,[7]Sheet1!A$1:I$65536,2,FALSE)</f>
        <v>POH155</v>
      </c>
      <c r="C97" s="125" t="str">
        <f>VLOOKUP(A97,[7]Sheet1!A$1:I$65536,3,FALSE)</f>
        <v>POH156</v>
      </c>
      <c r="D97" s="125" t="str">
        <f>VLOOKUP(A97,[7]Sheet1!A$1:I$65536,4,FALSE)</f>
        <v>POH157</v>
      </c>
      <c r="E97" s="125" t="str">
        <f>VLOOKUP(A97,[7]Sheet1!A$1:I$65536,5,FALSE)</f>
        <v>POH158</v>
      </c>
      <c r="F97" s="125" t="str">
        <f>VLOOKUP(A97,[7]Sheet1!A$1:H$65536,6,FALSE)</f>
        <v>POH159</v>
      </c>
      <c r="G97" s="125" t="str">
        <f>VLOOKUP(A97,[7]Sheet1!A$1:G$65536,7,FALSE)</f>
        <v>POH160</v>
      </c>
      <c r="H97" s="125" t="str">
        <f>VLOOKUP(A97,[7]Sheet1!A$1:H$65536,8,FALSE)</f>
        <v>POH161</v>
      </c>
      <c r="I97" s="126" t="s">
        <v>46</v>
      </c>
      <c r="J97" s="127" t="s">
        <v>121</v>
      </c>
      <c r="K97" s="132">
        <v>13999</v>
      </c>
      <c r="L97" s="127"/>
      <c r="M97" s="127"/>
      <c r="N97" s="129"/>
      <c r="O97" s="129"/>
      <c r="P97" s="129"/>
      <c r="Q97" s="129"/>
      <c r="R97" s="127">
        <f>K97-1000</f>
        <v>12999</v>
      </c>
      <c r="S97" s="127">
        <f>K97-2000</f>
        <v>11999</v>
      </c>
      <c r="T97" s="30" t="s">
        <v>24</v>
      </c>
    </row>
    <row r="98" spans="1:20" ht="12.75" customHeight="1" x14ac:dyDescent="0.25">
      <c r="A98" s="74">
        <v>202400</v>
      </c>
      <c r="B98" s="74" t="str">
        <f>VLOOKUP(A98,[7]Sheet1!A$1:I$65536,2,FALSE)</f>
        <v>POG297</v>
      </c>
      <c r="C98" s="74" t="str">
        <f>VLOOKUP(A98,[7]Sheet1!A$1:I$65536,3,FALSE)</f>
        <v>POG420</v>
      </c>
      <c r="D98" s="74" t="str">
        <f>VLOOKUP(A98,[7]Sheet1!A$1:I$65536,4,FALSE)</f>
        <v>POG298</v>
      </c>
      <c r="E98" s="74" t="str">
        <f>VLOOKUP(A98,[7]Sheet1!A$1:I$65536,5,FALSE)</f>
        <v>POG299</v>
      </c>
      <c r="F98" s="74" t="str">
        <f>VLOOKUP(A98,[7]Sheet1!A$1:H$65536,6,FALSE)</f>
        <v>POG300</v>
      </c>
      <c r="G98" s="74" t="str">
        <f>VLOOKUP(A98,[7]Sheet1!A$1:G$65536,7,FALSE)</f>
        <v>POG504</v>
      </c>
      <c r="H98" s="74" t="str">
        <f>VLOOKUP(A98,[7]Sheet1!A$1:H$65536,8,FALSE)</f>
        <v>POG301</v>
      </c>
      <c r="I98" s="76" t="s">
        <v>95</v>
      </c>
      <c r="J98" s="86" t="s">
        <v>121</v>
      </c>
      <c r="K98" s="77">
        <v>24999</v>
      </c>
      <c r="L98" s="86">
        <v>21999</v>
      </c>
      <c r="M98" s="86"/>
      <c r="N98" s="87"/>
      <c r="O98" s="87"/>
      <c r="P98" s="87"/>
      <c r="Q98" s="87"/>
      <c r="R98" s="86">
        <f>L98-1000</f>
        <v>20999</v>
      </c>
      <c r="S98" s="86">
        <f>L98-2000</f>
        <v>19999</v>
      </c>
    </row>
    <row r="99" spans="1:20" ht="12.75" customHeight="1" x14ac:dyDescent="0.25">
      <c r="A99" s="125">
        <v>202540</v>
      </c>
      <c r="B99" s="125" t="str">
        <f>VLOOKUP(A99,[7]Sheet1!A$1:I$65536,2,FALSE)</f>
        <v>POH925</v>
      </c>
      <c r="C99" s="125" t="str">
        <f>VLOOKUP(A99,[7]Sheet1!A$1:I$65536,3,FALSE)</f>
        <v>POH926</v>
      </c>
      <c r="D99" s="125" t="str">
        <f>VLOOKUP(A99,[7]Sheet1!A$1:I$65536,4,FALSE)</f>
        <v>POH927</v>
      </c>
      <c r="E99" s="125" t="str">
        <f>VLOOKUP(A99,[7]Sheet1!A$1:I$65536,5,FALSE)</f>
        <v>POH928</v>
      </c>
      <c r="F99" s="125" t="str">
        <f>VLOOKUP(A99,[7]Sheet1!A$1:H$65536,6,FALSE)</f>
        <v>POH929</v>
      </c>
      <c r="G99" s="125" t="str">
        <f>VLOOKUP(A99,[7]Sheet1!A$1:G$65536,7,FALSE)</f>
        <v>POH930</v>
      </c>
      <c r="H99" s="125" t="str">
        <f>VLOOKUP(A99,[7]Sheet1!A$1:H$65536,8,FALSE)</f>
        <v>POH931</v>
      </c>
      <c r="I99" s="126" t="s">
        <v>135</v>
      </c>
      <c r="J99" s="127" t="s">
        <v>121</v>
      </c>
      <c r="K99" s="128">
        <v>35999</v>
      </c>
      <c r="L99" s="130">
        <v>32999</v>
      </c>
      <c r="M99" s="127"/>
      <c r="N99" s="129"/>
      <c r="O99" s="129"/>
      <c r="P99" s="129"/>
      <c r="Q99" s="129"/>
      <c r="R99" s="127">
        <f>L99-1000</f>
        <v>31999</v>
      </c>
      <c r="S99" s="127">
        <f>L99-2000</f>
        <v>30999</v>
      </c>
      <c r="T99" s="30" t="s">
        <v>24</v>
      </c>
    </row>
    <row r="100" spans="1:20" ht="12.75" customHeight="1" x14ac:dyDescent="0.25">
      <c r="A100" s="74">
        <v>202550</v>
      </c>
      <c r="B100" s="74" t="str">
        <f>VLOOKUP(A100,[7]Sheet1!A$1:I$65536,2,FALSE)</f>
        <v>POH932</v>
      </c>
      <c r="C100" s="74" t="str">
        <f>VLOOKUP(A100,[7]Sheet1!A$1:I$65536,3,FALSE)</f>
        <v>POH933</v>
      </c>
      <c r="D100" s="74" t="str">
        <f>VLOOKUP(A100,[7]Sheet1!A$1:I$65536,4,FALSE)</f>
        <v>POH934</v>
      </c>
      <c r="E100" s="74" t="str">
        <f>VLOOKUP(A100,[7]Sheet1!A$1:I$65536,5,FALSE)</f>
        <v>POH935</v>
      </c>
      <c r="F100" s="74" t="str">
        <f>VLOOKUP(A100,[7]Sheet1!A$1:H$65536,6,FALSE)</f>
        <v>POH936</v>
      </c>
      <c r="G100" s="74" t="str">
        <f>VLOOKUP(A100,[7]Sheet1!A$1:G$65536,7,FALSE)</f>
        <v>POH937</v>
      </c>
      <c r="H100" s="74" t="str">
        <f>VLOOKUP(A100,[7]Sheet1!A$1:H$65536,8,FALSE)</f>
        <v>POH938</v>
      </c>
      <c r="I100" s="76" t="s">
        <v>136</v>
      </c>
      <c r="J100" s="86" t="s">
        <v>121</v>
      </c>
      <c r="K100" s="77">
        <v>28999</v>
      </c>
      <c r="L100" s="86">
        <v>25999</v>
      </c>
      <c r="M100" s="86"/>
      <c r="N100" s="87"/>
      <c r="O100" s="87"/>
      <c r="P100" s="87"/>
      <c r="Q100" s="87"/>
      <c r="R100" s="86">
        <f>L100-1000</f>
        <v>24999</v>
      </c>
      <c r="S100" s="86">
        <f>L100-2000</f>
        <v>23999</v>
      </c>
    </row>
    <row r="101" spans="1:20" ht="12.75" customHeight="1" x14ac:dyDescent="0.25">
      <c r="A101" s="125">
        <v>202290</v>
      </c>
      <c r="B101" s="125" t="str">
        <f>VLOOKUP(A101,[7]Sheet1!A$1:I$65536,2,FALSE)</f>
        <v>POE730</v>
      </c>
      <c r="C101" s="125" t="str">
        <f>VLOOKUP(A101,[7]Sheet1!A$1:I$65536,3,FALSE)</f>
        <v>POG421</v>
      </c>
      <c r="D101" s="125" t="str">
        <f>VLOOKUP(A101,[7]Sheet1!A$1:I$65536,4,FALSE)</f>
        <v>POE732</v>
      </c>
      <c r="E101" s="125" t="str">
        <f>VLOOKUP(A101,[7]Sheet1!A$1:I$65536,5,FALSE)</f>
        <v>POF045</v>
      </c>
      <c r="F101" s="125" t="str">
        <f>VLOOKUP(A101,[7]Sheet1!A$1:H$65536,6,FALSE)</f>
        <v>POE733</v>
      </c>
      <c r="G101" s="125" t="str">
        <f>VLOOKUP(A101,[7]Sheet1!A$1:G$65536,7,FALSE)</f>
        <v>POG505</v>
      </c>
      <c r="H101" s="125" t="str">
        <f>VLOOKUP(A101,[7]Sheet1!A$1:H$65536,8,FALSE)</f>
        <v>POE734</v>
      </c>
      <c r="I101" s="126" t="s">
        <v>96</v>
      </c>
      <c r="J101" s="127" t="s">
        <v>121</v>
      </c>
      <c r="K101" s="128">
        <v>8499</v>
      </c>
      <c r="L101" s="127"/>
      <c r="M101" s="127"/>
      <c r="N101" s="129"/>
      <c r="O101" s="129"/>
      <c r="P101" s="129"/>
      <c r="Q101" s="129"/>
      <c r="R101" s="127">
        <f>K101-1000</f>
        <v>7499</v>
      </c>
      <c r="S101" s="127">
        <f>K101-2000</f>
        <v>6499</v>
      </c>
      <c r="T101" s="30" t="s">
        <v>24</v>
      </c>
    </row>
    <row r="102" spans="1:20" ht="12.75" customHeight="1" x14ac:dyDescent="0.25">
      <c r="A102" s="125">
        <v>202420</v>
      </c>
      <c r="B102" s="125" t="str">
        <f>VLOOKUP(A102,[7]Sheet1!A$1:I$65536,2,FALSE)</f>
        <v>POG872</v>
      </c>
      <c r="C102" s="125" t="str">
        <f>VLOOKUP(A102,[7]Sheet1!A$1:I$65536,3,FALSE)</f>
        <v>POG873</v>
      </c>
      <c r="D102" s="125" t="str">
        <f>VLOOKUP(A102,[7]Sheet1!A$1:I$65536,4,FALSE)</f>
        <v>POG874</v>
      </c>
      <c r="E102" s="125" t="str">
        <f>VLOOKUP(A102,[7]Sheet1!A$1:I$65536,5,FALSE)</f>
        <v>POG875</v>
      </c>
      <c r="F102" s="125" t="str">
        <f>VLOOKUP(A102,[7]Sheet1!A$1:H$65536,6,FALSE)</f>
        <v>POG876</v>
      </c>
      <c r="G102" s="125" t="str">
        <f>VLOOKUP(A102,[7]Sheet1!A$1:G$65536,7,FALSE)</f>
        <v>POG877</v>
      </c>
      <c r="H102" s="125" t="str">
        <f>VLOOKUP(A102,[7]Sheet1!A$1:H$65536,8,FALSE)</f>
        <v>POG878</v>
      </c>
      <c r="I102" s="126" t="s">
        <v>42</v>
      </c>
      <c r="J102" s="127" t="s">
        <v>121</v>
      </c>
      <c r="K102" s="128">
        <v>7999</v>
      </c>
      <c r="L102" s="130">
        <v>6999</v>
      </c>
      <c r="M102" s="127"/>
      <c r="N102" s="129"/>
      <c r="O102" s="129"/>
      <c r="P102" s="129"/>
      <c r="Q102" s="129"/>
      <c r="R102" s="127">
        <f>L102-1000</f>
        <v>5999</v>
      </c>
      <c r="S102" s="127">
        <f>L102-2000</f>
        <v>4999</v>
      </c>
      <c r="T102" s="30" t="s">
        <v>24</v>
      </c>
    </row>
    <row r="103" spans="1:20" ht="12.75" customHeight="1" x14ac:dyDescent="0.25">
      <c r="A103" s="125">
        <v>202560</v>
      </c>
      <c r="B103" s="125" t="str">
        <f>VLOOKUP(A103,[7]Sheet1!A$1:I$65536,2,FALSE)</f>
        <v>POH939</v>
      </c>
      <c r="C103" s="125" t="str">
        <f>VLOOKUP(A103,[7]Sheet1!A$1:I$65536,3,FALSE)</f>
        <v>POH940</v>
      </c>
      <c r="D103" s="125" t="str">
        <f>VLOOKUP(A103,[7]Sheet1!A$1:I$65536,4,FALSE)</f>
        <v>POH941</v>
      </c>
      <c r="E103" s="125" t="str">
        <f>VLOOKUP(A103,[7]Sheet1!A$1:I$65536,5,FALSE)</f>
        <v>POH942</v>
      </c>
      <c r="F103" s="125" t="str">
        <f>VLOOKUP(A103,[7]Sheet1!A$1:H$65536,6,FALSE)</f>
        <v>POH943</v>
      </c>
      <c r="G103" s="125" t="str">
        <f>VLOOKUP(A103,[7]Sheet1!A$1:G$65536,7,FALSE)</f>
        <v>POH944</v>
      </c>
      <c r="H103" s="125" t="str">
        <f>VLOOKUP(A103,[7]Sheet1!A$1:H$65536,8,FALSE)</f>
        <v>POH945</v>
      </c>
      <c r="I103" s="126" t="s">
        <v>150</v>
      </c>
      <c r="J103" s="127" t="s">
        <v>121</v>
      </c>
      <c r="K103" s="128">
        <v>11999</v>
      </c>
      <c r="L103" s="130">
        <v>10999</v>
      </c>
      <c r="M103" s="127"/>
      <c r="N103" s="129"/>
      <c r="O103" s="129"/>
      <c r="P103" s="129"/>
      <c r="Q103" s="129"/>
      <c r="R103" s="127">
        <f>L103-1000</f>
        <v>9999</v>
      </c>
      <c r="S103" s="127">
        <f>L103-2000</f>
        <v>8999</v>
      </c>
      <c r="T103" s="30" t="s">
        <v>24</v>
      </c>
    </row>
    <row r="104" spans="1:20" ht="12.75" customHeight="1" x14ac:dyDescent="0.25">
      <c r="A104" s="74">
        <v>31540</v>
      </c>
      <c r="B104" s="74" t="str">
        <f>VLOOKUP(A104,[7]Sheet1!A$1:I$65536,2,FALSE)</f>
        <v>POG780</v>
      </c>
      <c r="C104" s="74" t="str">
        <f>VLOOKUP(A104,[7]Sheet1!A$1:I$65536,3,FALSE)</f>
        <v>POG781</v>
      </c>
      <c r="D104" s="74" t="str">
        <f>VLOOKUP(A104,[7]Sheet1!A$1:I$65536,4,FALSE)</f>
        <v>POG782</v>
      </c>
      <c r="E104" s="74" t="str">
        <f>VLOOKUP(A104,[7]Sheet1!A$1:I$65536,5,FALSE)</f>
        <v>POG783</v>
      </c>
      <c r="F104" s="74" t="str">
        <f>VLOOKUP(A104,[7]Sheet1!A$1:H$65536,6,FALSE)</f>
        <v>POG784</v>
      </c>
      <c r="G104" s="74" t="str">
        <f>VLOOKUP(A104,[7]Sheet1!A$1:G$65536,7,FALSE)</f>
        <v>POG785</v>
      </c>
      <c r="H104" s="74" t="str">
        <f>VLOOKUP(A104,[7]Sheet1!A$1:H$65536,8,FALSE)</f>
        <v>POG786</v>
      </c>
      <c r="I104" s="76" t="s">
        <v>97</v>
      </c>
      <c r="J104" s="86"/>
      <c r="K104" s="89">
        <v>15499</v>
      </c>
      <c r="L104" s="86"/>
      <c r="M104" s="86"/>
      <c r="N104" s="87"/>
      <c r="O104" s="87"/>
      <c r="P104" s="87"/>
      <c r="Q104" s="87"/>
      <c r="R104" s="86">
        <f t="shared" ref="R104:R111" si="11">K104-1000</f>
        <v>14499</v>
      </c>
      <c r="S104" s="86">
        <f t="shared" ref="S104:S111" si="12">K104-2000</f>
        <v>13499</v>
      </c>
    </row>
    <row r="105" spans="1:20" ht="12.75" customHeight="1" x14ac:dyDescent="0.25">
      <c r="A105" s="90">
        <v>61020</v>
      </c>
      <c r="B105" s="90" t="str">
        <f>VLOOKUP(A105,[7]Sheet1!A$1:I$65536,2,FALSE)</f>
        <v>POH250</v>
      </c>
      <c r="C105" s="90" t="str">
        <f>VLOOKUP(A105,[7]Sheet1!A$1:I$65536,3,FALSE)</f>
        <v>POH251</v>
      </c>
      <c r="D105" s="90" t="str">
        <f>VLOOKUP(A105,[7]Sheet1!A$1:I$65536,4,FALSE)</f>
        <v>POH252</v>
      </c>
      <c r="E105" s="90" t="str">
        <f>VLOOKUP(A105,[7]Sheet1!A$1:I$65536,5,FALSE)</f>
        <v>POH253</v>
      </c>
      <c r="F105" s="90" t="str">
        <f>VLOOKUP(A105,[7]Sheet1!A$1:H$65536,6,FALSE)</f>
        <v>POH254</v>
      </c>
      <c r="G105" s="90" t="str">
        <f>VLOOKUP(A105,[7]Sheet1!A$1:G$65536,7,FALSE)</f>
        <v>POH255</v>
      </c>
      <c r="H105" s="90" t="str">
        <f>VLOOKUP(A105,[7]Sheet1!A$1:H$65536,8,FALSE)</f>
        <v>POH256</v>
      </c>
      <c r="I105" s="91" t="s">
        <v>98</v>
      </c>
      <c r="J105" s="92" t="s">
        <v>123</v>
      </c>
      <c r="K105" s="93">
        <v>5499</v>
      </c>
      <c r="L105" s="92"/>
      <c r="M105" s="92">
        <f>K105-1000</f>
        <v>4499</v>
      </c>
      <c r="N105" s="94">
        <f>K105-2000</f>
        <v>3499</v>
      </c>
      <c r="O105" s="94">
        <f>K105-3000</f>
        <v>2499</v>
      </c>
      <c r="P105" s="94">
        <f>K105-4000</f>
        <v>1499</v>
      </c>
      <c r="Q105" s="94">
        <f>K105-5000</f>
        <v>499</v>
      </c>
      <c r="R105" s="92">
        <f t="shared" si="11"/>
        <v>4499</v>
      </c>
      <c r="S105" s="92">
        <f t="shared" si="12"/>
        <v>3499</v>
      </c>
      <c r="T105" s="30" t="s">
        <v>24</v>
      </c>
    </row>
    <row r="106" spans="1:20" ht="12.75" customHeight="1" x14ac:dyDescent="0.25">
      <c r="A106" s="125">
        <v>61030</v>
      </c>
      <c r="B106" s="125" t="str">
        <f>VLOOKUP(A106,[7]Sheet1!A$1:I$65536,2,FALSE)</f>
        <v>POH716</v>
      </c>
      <c r="C106" s="125" t="str">
        <f>VLOOKUP(A106,[7]Sheet1!A$1:I$65536,3,FALSE)</f>
        <v>POH717</v>
      </c>
      <c r="D106" s="125" t="str">
        <f>VLOOKUP(A106,[7]Sheet1!A$1:I$65536,4,FALSE)</f>
        <v>POH718</v>
      </c>
      <c r="E106" s="125" t="str">
        <f>VLOOKUP(A106,[7]Sheet1!A$1:I$65536,5,FALSE)</f>
        <v>POH719</v>
      </c>
      <c r="F106" s="125" t="str">
        <f>VLOOKUP(A106,[7]Sheet1!A$1:H$65536,6,FALSE)</f>
        <v>POH720</v>
      </c>
      <c r="G106" s="125" t="str">
        <f>VLOOKUP(A106,[7]Sheet1!A$1:G$65536,7,FALSE)</f>
        <v>POH721</v>
      </c>
      <c r="H106" s="125" t="str">
        <f>VLOOKUP(A106,[7]Sheet1!A$1:H$65536,8,FALSE)</f>
        <v>POH722</v>
      </c>
      <c r="I106" s="126" t="s">
        <v>119</v>
      </c>
      <c r="J106" s="127" t="s">
        <v>123</v>
      </c>
      <c r="K106" s="128">
        <v>8999</v>
      </c>
      <c r="L106" s="127"/>
      <c r="M106" s="127">
        <f>K106-1000</f>
        <v>7999</v>
      </c>
      <c r="N106" s="129">
        <f>K106-2000</f>
        <v>6999</v>
      </c>
      <c r="O106" s="129">
        <f>K106-3000</f>
        <v>5999</v>
      </c>
      <c r="P106" s="129">
        <f>K106-4000</f>
        <v>4999</v>
      </c>
      <c r="Q106" s="129">
        <f>K106-5000</f>
        <v>3999</v>
      </c>
      <c r="R106" s="127">
        <f t="shared" si="11"/>
        <v>7999</v>
      </c>
      <c r="S106" s="127">
        <f t="shared" si="12"/>
        <v>6999</v>
      </c>
      <c r="T106" s="30" t="s">
        <v>24</v>
      </c>
    </row>
    <row r="107" spans="1:20" ht="12.75" customHeight="1" x14ac:dyDescent="0.25">
      <c r="A107" s="90">
        <v>61040</v>
      </c>
      <c r="B107" s="90" t="str">
        <f>VLOOKUP(A107,[7]Sheet1!A$1:I$65536,2,FALSE)</f>
        <v>POH723</v>
      </c>
      <c r="C107" s="90" t="str">
        <f>VLOOKUP(A107,[7]Sheet1!A$1:I$65536,3,FALSE)</f>
        <v>POH724</v>
      </c>
      <c r="D107" s="90" t="str">
        <f>VLOOKUP(A107,[7]Sheet1!A$1:I$65536,4,FALSE)</f>
        <v>POH725</v>
      </c>
      <c r="E107" s="90" t="str">
        <f>VLOOKUP(A107,[7]Sheet1!A$1:I$65536,5,FALSE)</f>
        <v>POH726</v>
      </c>
      <c r="F107" s="90" t="str">
        <f>VLOOKUP(A107,[7]Sheet1!A$1:H$65536,6,FALSE)</f>
        <v>POH727</v>
      </c>
      <c r="G107" s="90" t="str">
        <f>VLOOKUP(A107,[7]Sheet1!A$1:G$65536,7,FALSE)</f>
        <v>POH728</v>
      </c>
      <c r="H107" s="90" t="str">
        <f>VLOOKUP(A107,[7]Sheet1!A$1:H$65536,8,FALSE)</f>
        <v>POH729</v>
      </c>
      <c r="I107" s="91" t="s">
        <v>120</v>
      </c>
      <c r="J107" s="92" t="s">
        <v>116</v>
      </c>
      <c r="K107" s="93">
        <v>7999</v>
      </c>
      <c r="L107" s="92"/>
      <c r="M107" s="92">
        <v>5999</v>
      </c>
      <c r="N107" s="94">
        <v>4999</v>
      </c>
      <c r="O107" s="94">
        <v>3999</v>
      </c>
      <c r="P107" s="95">
        <v>2999</v>
      </c>
      <c r="Q107" s="94">
        <v>1999</v>
      </c>
      <c r="R107" s="92">
        <f t="shared" si="11"/>
        <v>6999</v>
      </c>
      <c r="S107" s="92">
        <f t="shared" si="12"/>
        <v>5999</v>
      </c>
      <c r="T107" s="30" t="s">
        <v>24</v>
      </c>
    </row>
    <row r="108" spans="1:20" ht="12.75" customHeight="1" x14ac:dyDescent="0.25">
      <c r="A108" s="125">
        <v>61050</v>
      </c>
      <c r="B108" s="125" t="str">
        <f>VLOOKUP(A108,[7]Sheet1!A$1:I$65536,2,FALSE)</f>
        <v>POI098</v>
      </c>
      <c r="C108" s="125" t="str">
        <f>VLOOKUP(A108,[7]Sheet1!A$1:I$65536,3,FALSE)</f>
        <v>POI099</v>
      </c>
      <c r="D108" s="125" t="str">
        <f>VLOOKUP(A108,[7]Sheet1!A$1:I$65536,4,FALSE)</f>
        <v>POI100</v>
      </c>
      <c r="E108" s="125" t="str">
        <f>VLOOKUP(A108,[7]Sheet1!A$1:I$65536,5,FALSE)</f>
        <v>POI101</v>
      </c>
      <c r="F108" s="125" t="str">
        <f>VLOOKUP(A108,[7]Sheet1!A$1:H$65536,6,FALSE)</f>
        <v>POI102</v>
      </c>
      <c r="G108" s="125" t="str">
        <f>VLOOKUP(A108,[7]Sheet1!A$1:G$65536,7,FALSE)</f>
        <v>POI103</v>
      </c>
      <c r="H108" s="125" t="str">
        <f>VLOOKUP(A108,[7]Sheet1!A$1:H$65536,8,FALSE)</f>
        <v>POI104</v>
      </c>
      <c r="I108" s="126" t="s">
        <v>151</v>
      </c>
      <c r="J108" s="127" t="s">
        <v>116</v>
      </c>
      <c r="K108" s="128">
        <v>3001</v>
      </c>
      <c r="L108" s="127"/>
      <c r="M108" s="127">
        <v>1001</v>
      </c>
      <c r="N108" s="134">
        <v>1</v>
      </c>
      <c r="O108" s="129">
        <f>K108-3000</f>
        <v>1</v>
      </c>
      <c r="P108" s="129"/>
      <c r="Q108" s="129"/>
      <c r="R108" s="127">
        <f t="shared" si="11"/>
        <v>2001</v>
      </c>
      <c r="S108" s="127">
        <f t="shared" si="12"/>
        <v>1001</v>
      </c>
      <c r="T108" s="30" t="s">
        <v>24</v>
      </c>
    </row>
    <row r="109" spans="1:20" ht="12.75" customHeight="1" x14ac:dyDescent="0.25">
      <c r="A109" s="125">
        <v>61051</v>
      </c>
      <c r="B109" s="125" t="str">
        <f>VLOOKUP(A109,[7]Sheet1!A$1:I$65536,2,FALSE)</f>
        <v>POI105</v>
      </c>
      <c r="C109" s="125" t="str">
        <f>VLOOKUP(A109,[7]Sheet1!A$1:I$65536,3,FALSE)</f>
        <v>POI106</v>
      </c>
      <c r="D109" s="125" t="str">
        <f>VLOOKUP(A109,[7]Sheet1!A$1:I$65536,4,FALSE)</f>
        <v>POI107</v>
      </c>
      <c r="E109" s="125" t="str">
        <f>VLOOKUP(A109,[7]Sheet1!A$1:I$65536,5,FALSE)</f>
        <v>POI108</v>
      </c>
      <c r="F109" s="125" t="str">
        <f>VLOOKUP(A109,[7]Sheet1!A$1:H$65536,6,FALSE)</f>
        <v>POI109</v>
      </c>
      <c r="G109" s="125" t="str">
        <f>VLOOKUP(A109,[7]Sheet1!A$1:G$65536,7,FALSE)</f>
        <v>POI110</v>
      </c>
      <c r="H109" s="125" t="str">
        <f>VLOOKUP(A109,[7]Sheet1!A$1:H$65536,8,FALSE)</f>
        <v>POI111</v>
      </c>
      <c r="I109" s="126" t="s">
        <v>152</v>
      </c>
      <c r="J109" s="127" t="s">
        <v>116</v>
      </c>
      <c r="K109" s="128">
        <v>3001</v>
      </c>
      <c r="L109" s="127"/>
      <c r="M109" s="127">
        <v>1001</v>
      </c>
      <c r="N109" s="134">
        <v>1</v>
      </c>
      <c r="O109" s="129">
        <f>K109-3000</f>
        <v>1</v>
      </c>
      <c r="P109" s="129"/>
      <c r="Q109" s="129"/>
      <c r="R109" s="127">
        <f t="shared" si="11"/>
        <v>2001</v>
      </c>
      <c r="S109" s="127">
        <f t="shared" si="12"/>
        <v>1001</v>
      </c>
      <c r="T109" s="30" t="s">
        <v>24</v>
      </c>
    </row>
    <row r="110" spans="1:20" ht="12.75" customHeight="1" x14ac:dyDescent="0.25">
      <c r="A110" s="90">
        <v>61060</v>
      </c>
      <c r="B110" s="90" t="str">
        <f>VLOOKUP(A110,[7]Sheet1!A$1:I$65536,2,FALSE)</f>
        <v>POI112</v>
      </c>
      <c r="C110" s="90" t="str">
        <f>VLOOKUP(A110,[7]Sheet1!A$1:I$65536,3,FALSE)</f>
        <v>POI113</v>
      </c>
      <c r="D110" s="90" t="str">
        <f>VLOOKUP(A110,[7]Sheet1!A$1:I$65536,4,FALSE)</f>
        <v>POI114</v>
      </c>
      <c r="E110" s="90" t="str">
        <f>VLOOKUP(A110,[7]Sheet1!A$1:I$65536,5,FALSE)</f>
        <v>POI115</v>
      </c>
      <c r="F110" s="90" t="str">
        <f>VLOOKUP(A110,[7]Sheet1!A$1:H$65536,6,FALSE)</f>
        <v>POI116</v>
      </c>
      <c r="G110" s="90" t="str">
        <f>VLOOKUP(A110,[7]Sheet1!A$1:G$65536,7,FALSE)</f>
        <v>POI117</v>
      </c>
      <c r="H110" s="90" t="str">
        <f>VLOOKUP(A110,[7]Sheet1!A$1:H$65536,8,FALSE)</f>
        <v>POI118</v>
      </c>
      <c r="I110" s="91" t="s">
        <v>153</v>
      </c>
      <c r="J110" s="92" t="s">
        <v>116</v>
      </c>
      <c r="K110" s="93">
        <v>4799</v>
      </c>
      <c r="L110" s="92"/>
      <c r="M110" s="92">
        <v>2999</v>
      </c>
      <c r="N110" s="94">
        <v>1999</v>
      </c>
      <c r="O110" s="95">
        <v>999</v>
      </c>
      <c r="P110" s="94">
        <v>1</v>
      </c>
      <c r="Q110" s="94"/>
      <c r="R110" s="92">
        <f t="shared" si="11"/>
        <v>3799</v>
      </c>
      <c r="S110" s="92">
        <f t="shared" si="12"/>
        <v>2799</v>
      </c>
      <c r="T110" s="30" t="s">
        <v>24</v>
      </c>
    </row>
    <row r="111" spans="1:20" ht="12.75" customHeight="1" x14ac:dyDescent="0.25">
      <c r="A111" s="90">
        <v>61061</v>
      </c>
      <c r="B111" s="90" t="str">
        <f>VLOOKUP(A111,[7]Sheet1!A$1:I$65536,2,FALSE)</f>
        <v>POI250</v>
      </c>
      <c r="C111" s="90" t="str">
        <f>VLOOKUP(A111,[7]Sheet1!A$1:I$65536,3,FALSE)</f>
        <v>POI251</v>
      </c>
      <c r="D111" s="90" t="str">
        <f>VLOOKUP(A111,[7]Sheet1!A$1:I$65536,4,FALSE)</f>
        <v>POI252</v>
      </c>
      <c r="E111" s="90" t="str">
        <f>VLOOKUP(A111,[7]Sheet1!A$1:I$65536,5,FALSE)</f>
        <v>POI253</v>
      </c>
      <c r="F111" s="90" t="str">
        <f>VLOOKUP(A111,[7]Sheet1!A$1:H$65536,6,FALSE)</f>
        <v>POI254</v>
      </c>
      <c r="G111" s="90" t="str">
        <f>VLOOKUP(A111,[7]Sheet1!A$1:G$65536,7,FALSE)</f>
        <v>POI255</v>
      </c>
      <c r="H111" s="90" t="str">
        <f>VLOOKUP(A111,[7]Sheet1!A$1:H$65536,8,FALSE)</f>
        <v>POI305</v>
      </c>
      <c r="I111" s="91" t="s">
        <v>176</v>
      </c>
      <c r="J111" s="92" t="s">
        <v>116</v>
      </c>
      <c r="K111" s="93">
        <v>4799</v>
      </c>
      <c r="L111" s="92"/>
      <c r="M111" s="92">
        <v>2999</v>
      </c>
      <c r="N111" s="94">
        <v>1999</v>
      </c>
      <c r="O111" s="95">
        <v>999</v>
      </c>
      <c r="P111" s="94">
        <v>1</v>
      </c>
      <c r="Q111" s="94"/>
      <c r="R111" s="92">
        <f t="shared" si="11"/>
        <v>3799</v>
      </c>
      <c r="S111" s="92">
        <f t="shared" si="12"/>
        <v>2799</v>
      </c>
      <c r="T111" s="30" t="s">
        <v>24</v>
      </c>
    </row>
    <row r="112" spans="1:20" ht="12.75" customHeight="1" x14ac:dyDescent="0.25">
      <c r="A112" s="125">
        <v>61070</v>
      </c>
      <c r="B112" s="125" t="str">
        <f>VLOOKUP(A112,[7]Sheet1!A$1:I$65536,2,FALSE)</f>
        <v>POI410</v>
      </c>
      <c r="C112" s="125" t="str">
        <f>VLOOKUP(A112,[7]Sheet1!A$1:I$65536,3,FALSE)</f>
        <v>POI411</v>
      </c>
      <c r="D112" s="125" t="str">
        <f>VLOOKUP(A112,[7]Sheet1!A$1:I$65536,4,FALSE)</f>
        <v>POI412</v>
      </c>
      <c r="E112" s="125" t="str">
        <f>VLOOKUP(A112,[7]Sheet1!A$1:I$65536,5,FALSE)</f>
        <v>POI413</v>
      </c>
      <c r="F112" s="125" t="str">
        <f>VLOOKUP(A112,[7]Sheet1!A$1:H$65536,6,FALSE)</f>
        <v>POI414</v>
      </c>
      <c r="G112" s="125" t="str">
        <f>VLOOKUP(A112,[7]Sheet1!A$1:G$65536,7,FALSE)</f>
        <v>POI415</v>
      </c>
      <c r="H112" s="125" t="str">
        <f>VLOOKUP(A112,[7]Sheet1!A$1:H$65536,8,FALSE)</f>
        <v>POI416</v>
      </c>
      <c r="I112" s="126" t="s">
        <v>177</v>
      </c>
      <c r="J112" s="127" t="s">
        <v>123</v>
      </c>
      <c r="K112" s="132">
        <v>15999</v>
      </c>
      <c r="L112" s="130">
        <v>14499</v>
      </c>
      <c r="M112" s="127">
        <f>L112-1000</f>
        <v>13499</v>
      </c>
      <c r="N112" s="129">
        <f>L112-2000</f>
        <v>12499</v>
      </c>
      <c r="O112" s="129">
        <f>L112-3000</f>
        <v>11499</v>
      </c>
      <c r="P112" s="129">
        <f>L112-4000</f>
        <v>10499</v>
      </c>
      <c r="Q112" s="129">
        <f>L112-5000</f>
        <v>9499</v>
      </c>
      <c r="R112" s="127">
        <f>L112-1000</f>
        <v>13499</v>
      </c>
      <c r="S112" s="127">
        <f>L112-2000</f>
        <v>12499</v>
      </c>
      <c r="T112" s="30" t="s">
        <v>24</v>
      </c>
    </row>
    <row r="113" spans="1:20" ht="12.75" customHeight="1" x14ac:dyDescent="0.25">
      <c r="A113" s="125">
        <v>61080</v>
      </c>
      <c r="B113" s="125" t="str">
        <f>VLOOKUP(A113,[7]Sheet1!A$1:I$65536,2,FALSE)</f>
        <v>POI417</v>
      </c>
      <c r="C113" s="125" t="str">
        <f>VLOOKUP(A113,[7]Sheet1!A$1:I$65536,3,FALSE)</f>
        <v>POI418</v>
      </c>
      <c r="D113" s="125" t="str">
        <f>VLOOKUP(A113,[7]Sheet1!A$1:I$65536,4,FALSE)</f>
        <v>POI419</v>
      </c>
      <c r="E113" s="125" t="str">
        <f>VLOOKUP(A113,[7]Sheet1!A$1:I$65536,5,FALSE)</f>
        <v>POI420</v>
      </c>
      <c r="F113" s="125" t="str">
        <f>VLOOKUP(A113,[7]Sheet1!A$1:H$65536,6,FALSE)</f>
        <v>POI421</v>
      </c>
      <c r="G113" s="125" t="str">
        <f>VLOOKUP(A113,[7]Sheet1!A$1:G$65536,7,FALSE)</f>
        <v>POI422</v>
      </c>
      <c r="H113" s="125" t="str">
        <f>VLOOKUP(A113,[7]Sheet1!A$1:H$65536,8,FALSE)</f>
        <v>POI423</v>
      </c>
      <c r="I113" s="126" t="s">
        <v>178</v>
      </c>
      <c r="J113" s="127" t="s">
        <v>123</v>
      </c>
      <c r="K113" s="132">
        <v>12999</v>
      </c>
      <c r="L113" s="130">
        <v>10499</v>
      </c>
      <c r="M113" s="127">
        <f>L113-1000</f>
        <v>9499</v>
      </c>
      <c r="N113" s="129">
        <f>L113-2000</f>
        <v>8499</v>
      </c>
      <c r="O113" s="129">
        <f>L113-3000</f>
        <v>7499</v>
      </c>
      <c r="P113" s="129">
        <f>L113-4000</f>
        <v>6499</v>
      </c>
      <c r="Q113" s="129">
        <f>L113-5000</f>
        <v>5499</v>
      </c>
      <c r="R113" s="127">
        <f>L113-1000</f>
        <v>9499</v>
      </c>
      <c r="S113" s="127">
        <f>L113-2000</f>
        <v>8499</v>
      </c>
      <c r="T113" s="30" t="s">
        <v>24</v>
      </c>
    </row>
    <row r="114" spans="1:20" ht="12.75" customHeight="1" x14ac:dyDescent="0.25">
      <c r="A114" s="125">
        <v>61081</v>
      </c>
      <c r="B114" s="125" t="str">
        <f>VLOOKUP(A114,[7]Sheet1!A$1:I$65536,2,FALSE)</f>
        <v>POI424</v>
      </c>
      <c r="C114" s="125" t="str">
        <f>VLOOKUP(A114,[7]Sheet1!A$1:I$65536,3,FALSE)</f>
        <v>POI425</v>
      </c>
      <c r="D114" s="125" t="str">
        <f>VLOOKUP(A114,[7]Sheet1!A$1:I$65536,4,FALSE)</f>
        <v>POI426</v>
      </c>
      <c r="E114" s="125" t="str">
        <f>VLOOKUP(A114,[7]Sheet1!A$1:I$65536,5,FALSE)</f>
        <v>POI427</v>
      </c>
      <c r="F114" s="125" t="str">
        <f>VLOOKUP(A114,[7]Sheet1!A$1:H$65536,6,FALSE)</f>
        <v>POI428</v>
      </c>
      <c r="G114" s="125" t="str">
        <f>VLOOKUP(A114,[7]Sheet1!A$1:G$65536,7,FALSE)</f>
        <v>POI429</v>
      </c>
      <c r="H114" s="125" t="str">
        <f>VLOOKUP(A114,[7]Sheet1!A$1:H$65536,8,FALSE)</f>
        <v>POI430</v>
      </c>
      <c r="I114" s="126" t="s">
        <v>179</v>
      </c>
      <c r="J114" s="127" t="s">
        <v>123</v>
      </c>
      <c r="K114" s="132">
        <v>12999</v>
      </c>
      <c r="L114" s="130">
        <v>10499</v>
      </c>
      <c r="M114" s="127">
        <f>L114-1000</f>
        <v>9499</v>
      </c>
      <c r="N114" s="129">
        <f>L114-2000</f>
        <v>8499</v>
      </c>
      <c r="O114" s="129">
        <f>L114-3000</f>
        <v>7499</v>
      </c>
      <c r="P114" s="129">
        <f>L114-4000</f>
        <v>6499</v>
      </c>
      <c r="Q114" s="129">
        <f>L114-5000</f>
        <v>5499</v>
      </c>
      <c r="R114" s="127">
        <f>L114-1000</f>
        <v>9499</v>
      </c>
      <c r="S114" s="127">
        <f>L114-2000</f>
        <v>8499</v>
      </c>
      <c r="T114" s="30" t="s">
        <v>24</v>
      </c>
    </row>
    <row r="115" spans="1:20" x14ac:dyDescent="0.25">
      <c r="A115" s="70">
        <v>800970</v>
      </c>
      <c r="B115" s="74" t="str">
        <f>VLOOKUP(A115,[6]POčka!A$1:G$65536,2,FALSE)</f>
        <v>POH639</v>
      </c>
      <c r="C115" s="74">
        <f>VLOOKUP(A115,[6]POčka!A$1:G$65536,3,FALSE)</f>
        <v>0</v>
      </c>
      <c r="D115" s="74">
        <f>VLOOKUP(A115,[6]POčka!A$1:G$65536,4,FALSE)</f>
        <v>0</v>
      </c>
      <c r="E115" s="74">
        <f>VLOOKUP(A115,[6]POčka!A$1:E$65536,5,FALSE)</f>
        <v>0</v>
      </c>
      <c r="F115" s="74">
        <f>VLOOKUP(A115,[6]POčka!A$1:G$65536,6,FALSE)</f>
        <v>0</v>
      </c>
      <c r="G115" s="74">
        <f>VLOOKUP(A115,[6]POčka!A$1:G$65536,7,FALSE)</f>
        <v>0</v>
      </c>
      <c r="I115" s="70" t="s">
        <v>154</v>
      </c>
    </row>
    <row r="116" spans="1:20" x14ac:dyDescent="0.25">
      <c r="A116" s="71">
        <v>501780</v>
      </c>
      <c r="B116" s="74" t="str">
        <f>VLOOKUP(A116,[6]POčka!A$1:G$65536,2,FALSE)</f>
        <v>POE792</v>
      </c>
      <c r="C116" s="74">
        <f>VLOOKUP(A116,[6]POčka!A$1:G$65536,3,FALSE)</f>
        <v>0</v>
      </c>
      <c r="D116" s="74">
        <f>VLOOKUP(A116,[6]POčka!A$1:G$65536,4,FALSE)</f>
        <v>0</v>
      </c>
      <c r="E116" s="74">
        <f>VLOOKUP(A116,[6]POčka!A$1:E$65536,5,FALSE)</f>
        <v>0</v>
      </c>
      <c r="F116" s="74">
        <f>VLOOKUP(A116,[6]POčka!A$1:G$65536,6,FALSE)</f>
        <v>0</v>
      </c>
      <c r="G116" s="74">
        <f>VLOOKUP(A116,[6]POčka!A$1:G$65536,7,FALSE)</f>
        <v>0</v>
      </c>
      <c r="I116" s="70" t="s">
        <v>155</v>
      </c>
    </row>
    <row r="117" spans="1:20" x14ac:dyDescent="0.25">
      <c r="A117" s="71">
        <v>501790</v>
      </c>
      <c r="B117" s="74" t="str">
        <f>VLOOKUP(A117,[6]POčka!A$1:G$65536,2,FALSE)</f>
        <v>POF596</v>
      </c>
      <c r="C117" s="74">
        <f>VLOOKUP(A117,[6]POčka!A$1:G$65536,3,FALSE)</f>
        <v>0</v>
      </c>
      <c r="D117" s="74">
        <f>VLOOKUP(A117,[6]POčka!A$1:G$65536,4,FALSE)</f>
        <v>0</v>
      </c>
      <c r="E117" s="74">
        <f>VLOOKUP(A117,[6]POčka!A$1:E$65536,5,FALSE)</f>
        <v>0</v>
      </c>
      <c r="F117" s="74">
        <f>VLOOKUP(A117,[6]POčka!A$1:G$65536,6,FALSE)</f>
        <v>0</v>
      </c>
      <c r="G117" s="74">
        <f>VLOOKUP(A117,[6]POčka!A$1:G$65536,7,FALSE)</f>
        <v>0</v>
      </c>
      <c r="I117" s="70" t="s">
        <v>156</v>
      </c>
    </row>
    <row r="118" spans="1:20" x14ac:dyDescent="0.25">
      <c r="A118" s="79">
        <v>501890</v>
      </c>
      <c r="B118" s="74" t="str">
        <f>VLOOKUP(A118,[6]POčka!A$1:G$65536,2,FALSE)</f>
        <v>POH637</v>
      </c>
      <c r="C118" s="74">
        <f>VLOOKUP(A118,[6]POčka!A$1:G$65536,3,FALSE)</f>
        <v>0</v>
      </c>
      <c r="D118" s="74">
        <f>VLOOKUP(A118,[6]POčka!A$1:G$65536,4,FALSE)</f>
        <v>0</v>
      </c>
      <c r="E118" s="74">
        <f>VLOOKUP(A118,[6]POčka!A$1:E$65536,5,FALSE)</f>
        <v>0</v>
      </c>
      <c r="F118" s="74">
        <f>VLOOKUP(A118,[6]POčka!A$1:G$65536,6,FALSE)</f>
        <v>0</v>
      </c>
      <c r="G118" s="74">
        <f>VLOOKUP(A118,[6]POčka!A$1:G$65536,7,FALSE)</f>
        <v>0</v>
      </c>
      <c r="I118" s="81" t="s">
        <v>157</v>
      </c>
    </row>
    <row r="119" spans="1:20" x14ac:dyDescent="0.25">
      <c r="A119" s="79">
        <v>501900</v>
      </c>
      <c r="B119" s="74" t="str">
        <f>VLOOKUP(A119,[6]POčka!A$1:G$65536,2,FALSE)</f>
        <v>POH638</v>
      </c>
      <c r="C119" s="74">
        <f>VLOOKUP(A119,[6]POčka!A$1:G$65536,3,FALSE)</f>
        <v>0</v>
      </c>
      <c r="D119" s="74">
        <f>VLOOKUP(A119,[6]POčka!A$1:G$65536,4,FALSE)</f>
        <v>0</v>
      </c>
      <c r="E119" s="74">
        <f>VLOOKUP(A119,[6]POčka!A$1:E$65536,5,FALSE)</f>
        <v>0</v>
      </c>
      <c r="F119" s="74">
        <f>VLOOKUP(A119,[6]POčka!A$1:G$65536,6,FALSE)</f>
        <v>0</v>
      </c>
      <c r="G119" s="74">
        <f>VLOOKUP(A119,[6]POčka!A$1:G$65536,7,FALSE)</f>
        <v>0</v>
      </c>
      <c r="I119" s="81" t="s">
        <v>158</v>
      </c>
    </row>
    <row r="120" spans="1:20" x14ac:dyDescent="0.25">
      <c r="A120" s="70">
        <v>202380</v>
      </c>
      <c r="B120" s="74" t="str">
        <f>VLOOKUP(A120,[6]POčka!A$1:G$65536,2,FALSE)</f>
        <v>POF336</v>
      </c>
      <c r="C120" s="74" t="str">
        <f>VLOOKUP(A120,[6]POčka!A$1:G$65536,3,FALSE)</f>
        <v>POG521</v>
      </c>
      <c r="D120" s="74" t="str">
        <f>VLOOKUP(A120,[6]POčka!A$1:G$65536,4,FALSE)</f>
        <v>POG537</v>
      </c>
      <c r="E120" s="74" t="str">
        <f>VLOOKUP(A120,[6]POčka!A$1:E$65536,5,FALSE)</f>
        <v>POG549</v>
      </c>
      <c r="F120" s="74" t="str">
        <f>VLOOKUP(A120,[6]POčka!A$1:G$65536,6,FALSE)</f>
        <v>POG561</v>
      </c>
      <c r="G120" s="74" t="str">
        <f>VLOOKUP(A120,[6]POčka!A$1:G$65536,7,FALSE)</f>
        <v>POG573</v>
      </c>
      <c r="I120" s="96" t="s">
        <v>26</v>
      </c>
    </row>
    <row r="121" spans="1:20" x14ac:dyDescent="0.25">
      <c r="A121" s="70">
        <v>202530</v>
      </c>
      <c r="B121" s="74" t="str">
        <f>VLOOKUP(A121,[6]POčka!A$1:G$65536,2,FALSE)</f>
        <v>POH829</v>
      </c>
      <c r="C121" s="74" t="str">
        <f>VLOOKUP(A121,[6]POčka!A$1:G$65536,3,FALSE)</f>
        <v>POI070</v>
      </c>
      <c r="D121" s="74" t="str">
        <f>VLOOKUP(A121,[6]POčka!A$1:G$65536,4,FALSE)</f>
        <v>POI071</v>
      </c>
      <c r="E121" s="74" t="str">
        <f>VLOOKUP(A121,[6]POčka!A$1:E$65536,5,FALSE)</f>
        <v>POI072</v>
      </c>
      <c r="F121" s="74" t="str">
        <f>VLOOKUP(A121,[6]POčka!A$1:G$65536,6,FALSE)</f>
        <v>POI073</v>
      </c>
      <c r="G121" s="74" t="str">
        <f>VLOOKUP(A121,[6]POčka!A$1:G$65536,7,FALSE)</f>
        <v>POI074</v>
      </c>
      <c r="I121" s="96" t="s">
        <v>159</v>
      </c>
    </row>
    <row r="122" spans="1:20" x14ac:dyDescent="0.25">
      <c r="A122" s="70">
        <v>202570</v>
      </c>
      <c r="B122" s="74" t="str">
        <f>VLOOKUP(A122,[6]POčka!A$1:G$65536,2,FALSE)</f>
        <v>POI119</v>
      </c>
      <c r="C122" s="74" t="str">
        <f>VLOOKUP(A122,[6]POčka!A$1:G$65536,3,FALSE)</f>
        <v>POI120</v>
      </c>
      <c r="D122" s="74" t="str">
        <f>VLOOKUP(A122,[6]POčka!A$1:G$65536,4,FALSE)</f>
        <v>POI121</v>
      </c>
      <c r="E122" s="74" t="str">
        <f>VLOOKUP(A122,[6]POčka!A$1:E$65536,5,FALSE)</f>
        <v>POI122</v>
      </c>
      <c r="F122" s="74" t="str">
        <f>VLOOKUP(A122,[6]POčka!A$1:G$65536,6,FALSE)</f>
        <v>POI123</v>
      </c>
      <c r="G122" s="74" t="str">
        <f>VLOOKUP(A122,[6]POčka!A$1:G$65536,7,FALSE)</f>
        <v>POI124</v>
      </c>
      <c r="I122" s="96" t="s">
        <v>160</v>
      </c>
    </row>
    <row r="123" spans="1:20" x14ac:dyDescent="0.25">
      <c r="A123" s="70">
        <v>810030</v>
      </c>
      <c r="B123" s="74" t="str">
        <f>VLOOKUP(A123,[6]POčka!A$1:G$65536,2,FALSE)</f>
        <v>PO8440</v>
      </c>
      <c r="C123" s="74">
        <f>VLOOKUP(A123,[6]POčka!A$1:G$65536,3,FALSE)</f>
        <v>0</v>
      </c>
      <c r="D123" s="74">
        <f>VLOOKUP(A123,[6]POčka!A$1:G$65536,4,FALSE)</f>
        <v>0</v>
      </c>
      <c r="E123" s="74">
        <f>VLOOKUP(A123,[6]POčka!A$1:E$65536,5,FALSE)</f>
        <v>0</v>
      </c>
      <c r="F123" s="74">
        <f>VLOOKUP(A123,[6]POčka!A$1:G$65536,6,FALSE)</f>
        <v>0</v>
      </c>
      <c r="G123" s="74">
        <f>VLOOKUP(A123,[6]POčka!A$1:G$65536,7,FALSE)</f>
        <v>0</v>
      </c>
      <c r="I123" s="70" t="s">
        <v>104</v>
      </c>
    </row>
    <row r="124" spans="1:20" x14ac:dyDescent="0.25">
      <c r="A124" s="70">
        <v>810050</v>
      </c>
      <c r="B124" s="74" t="str">
        <f>VLOOKUP(A124,[6]POčka!A$1:G$65536,2,FALSE)</f>
        <v>POB717</v>
      </c>
      <c r="C124" s="74">
        <f>VLOOKUP(A124,[6]POčka!A$1:G$65536,3,FALSE)</f>
        <v>0</v>
      </c>
      <c r="D124" s="74">
        <f>VLOOKUP(A124,[6]POčka!A$1:G$65536,4,FALSE)</f>
        <v>0</v>
      </c>
      <c r="E124" s="74">
        <f>VLOOKUP(A124,[6]POčka!A$1:E$65536,5,FALSE)</f>
        <v>0</v>
      </c>
      <c r="F124" s="74">
        <f>VLOOKUP(A124,[6]POčka!A$1:G$65536,6,FALSE)</f>
        <v>0</v>
      </c>
      <c r="G124" s="74">
        <f>VLOOKUP(A124,[6]POčka!A$1:G$65536,7,FALSE)</f>
        <v>0</v>
      </c>
      <c r="I124" s="80" t="s">
        <v>161</v>
      </c>
    </row>
    <row r="125" spans="1:20" x14ac:dyDescent="0.25">
      <c r="A125" s="70">
        <v>810060</v>
      </c>
      <c r="B125" s="74" t="str">
        <f>VLOOKUP(A125,[6]POčka!A$1:G$65536,2,FALSE)</f>
        <v>POD882</v>
      </c>
      <c r="C125" s="74">
        <f>VLOOKUP(A125,[6]POčka!A$1:G$65536,3,FALSE)</f>
        <v>0</v>
      </c>
      <c r="D125" s="74">
        <f>VLOOKUP(A125,[6]POčka!A$1:G$65536,4,FALSE)</f>
        <v>0</v>
      </c>
      <c r="E125" s="74">
        <f>VLOOKUP(A125,[6]POčka!A$1:E$65536,5,FALSE)</f>
        <v>0</v>
      </c>
      <c r="F125" s="74">
        <f>VLOOKUP(A125,[6]POčka!A$1:G$65536,6,FALSE)</f>
        <v>0</v>
      </c>
      <c r="G125" s="74">
        <f>VLOOKUP(A125,[6]POčka!A$1:G$65536,7,FALSE)</f>
        <v>0</v>
      </c>
      <c r="I125" s="80" t="s">
        <v>162</v>
      </c>
    </row>
    <row r="126" spans="1:20" x14ac:dyDescent="0.25">
      <c r="A126" s="70">
        <v>810070</v>
      </c>
      <c r="B126" s="74" t="str">
        <f>VLOOKUP(A126,[6]POčka!A$1:G$65536,2,FALSE)</f>
        <v>POG842</v>
      </c>
      <c r="C126" s="74">
        <f>VLOOKUP(A126,[6]POčka!A$1:G$65536,3,FALSE)</f>
        <v>0</v>
      </c>
      <c r="D126" s="74">
        <f>VLOOKUP(A126,[6]POčka!A$1:G$65536,4,FALSE)</f>
        <v>0</v>
      </c>
      <c r="E126" s="74">
        <f>VLOOKUP(A126,[6]POčka!A$1:E$65536,5,FALSE)</f>
        <v>0</v>
      </c>
      <c r="F126" s="74">
        <f>VLOOKUP(A126,[6]POčka!A$1:G$65536,6,FALSE)</f>
        <v>0</v>
      </c>
      <c r="G126" s="74">
        <f>VLOOKUP(A126,[6]POčka!A$1:G$65536,7,FALSE)</f>
        <v>0</v>
      </c>
      <c r="I126" s="80" t="s">
        <v>163</v>
      </c>
    </row>
    <row r="127" spans="1:20" x14ac:dyDescent="0.25">
      <c r="A127" s="70">
        <v>800060</v>
      </c>
      <c r="B127" s="74" t="str">
        <f>VLOOKUP(A127,[6]POčka!A$1:G$65536,2,FALSE)</f>
        <v>POH235</v>
      </c>
      <c r="C127" s="74">
        <f>VLOOKUP(A127,[6]POčka!A$1:G$65536,3,FALSE)</f>
        <v>0</v>
      </c>
      <c r="D127" s="74">
        <f>VLOOKUP(A127,[6]POčka!A$1:G$65536,4,FALSE)</f>
        <v>0</v>
      </c>
      <c r="E127" s="74">
        <f>VLOOKUP(A127,[6]POčka!A$1:E$65536,5,FALSE)</f>
        <v>0</v>
      </c>
      <c r="F127" s="74">
        <f>VLOOKUP(A127,[6]POčka!A$1:G$65536,6,FALSE)</f>
        <v>0</v>
      </c>
      <c r="G127" s="74">
        <f>VLOOKUP(A127,[6]POčka!A$1:G$65536,7,FALSE)</f>
        <v>0</v>
      </c>
      <c r="I127" s="70" t="s">
        <v>114</v>
      </c>
    </row>
    <row r="128" spans="1:20" x14ac:dyDescent="0.25">
      <c r="A128" s="70">
        <v>800050</v>
      </c>
      <c r="B128" s="74" t="str">
        <f>VLOOKUP(A128,[6]POčka!A$1:G$65536,2,FALSE)</f>
        <v>POH236</v>
      </c>
      <c r="C128" s="74">
        <f>VLOOKUP(A128,[6]POčka!A$1:G$65536,3,FALSE)</f>
        <v>0</v>
      </c>
      <c r="D128" s="74">
        <f>VLOOKUP(A128,[6]POčka!A$1:G$65536,4,FALSE)</f>
        <v>0</v>
      </c>
      <c r="E128" s="74">
        <f>VLOOKUP(A128,[6]POčka!A$1:E$65536,5,FALSE)</f>
        <v>0</v>
      </c>
      <c r="F128" s="74">
        <f>VLOOKUP(A128,[6]POčka!A$1:G$65536,6,FALSE)</f>
        <v>0</v>
      </c>
      <c r="G128" s="74">
        <f>VLOOKUP(A128,[6]POčka!A$1:G$65536,7,FALSE)</f>
        <v>0</v>
      </c>
      <c r="I128" s="70" t="s">
        <v>115</v>
      </c>
    </row>
    <row r="129" spans="1:9" x14ac:dyDescent="0.25">
      <c r="A129" s="70">
        <v>800070</v>
      </c>
      <c r="B129" s="74" t="str">
        <f>VLOOKUP(A129,[6]POčka!A$1:G$65536,2,FALSE)</f>
        <v>POH237</v>
      </c>
      <c r="C129" s="74">
        <f>VLOOKUP(A129,[6]POčka!A$1:G$65536,3,FALSE)</f>
        <v>0</v>
      </c>
      <c r="D129" s="74">
        <f>VLOOKUP(A129,[6]POčka!A$1:G$65536,4,FALSE)</f>
        <v>0</v>
      </c>
      <c r="E129" s="74">
        <f>VLOOKUP(A129,[6]POčka!A$1:E$65536,5,FALSE)</f>
        <v>0</v>
      </c>
      <c r="F129" s="74">
        <f>VLOOKUP(A129,[6]POčka!A$1:G$65536,6,FALSE)</f>
        <v>0</v>
      </c>
      <c r="G129" s="74">
        <f>VLOOKUP(A129,[6]POčka!A$1:G$65536,7,FALSE)</f>
        <v>0</v>
      </c>
    </row>
    <row r="130" spans="1:9" x14ac:dyDescent="0.25">
      <c r="A130" s="78">
        <v>110210</v>
      </c>
      <c r="B130" s="74" t="str">
        <f>VLOOKUP(A130,[6]POčka!A$1:G$65536,2,FALSE)</f>
        <v>POF338</v>
      </c>
      <c r="C130" s="74" t="str">
        <f>VLOOKUP(A130,[6]POčka!A$1:G$65536,3,FALSE)</f>
        <v>POG595</v>
      </c>
      <c r="D130" s="74"/>
      <c r="E130" s="74"/>
      <c r="F130" s="74"/>
      <c r="G130" s="74"/>
      <c r="I130" s="74" t="s">
        <v>30</v>
      </c>
    </row>
    <row r="131" spans="1:9" x14ac:dyDescent="0.25">
      <c r="A131" s="78">
        <v>72300</v>
      </c>
      <c r="B131" s="74" t="str">
        <f>VLOOKUP(A131,[6]POčka!A$1:G$65536,2,FALSE)</f>
        <v>PO6536</v>
      </c>
      <c r="C131" s="74">
        <f>VLOOKUP(A131,[6]POčka!A$1:G$65536,3,FALSE)</f>
        <v>0</v>
      </c>
      <c r="D131" s="74"/>
      <c r="E131" s="74"/>
      <c r="F131" s="74"/>
      <c r="G131" s="74"/>
      <c r="I131" s="74" t="s">
        <v>31</v>
      </c>
    </row>
    <row r="132" spans="1:9" x14ac:dyDescent="0.25">
      <c r="A132" s="78">
        <v>72780</v>
      </c>
      <c r="B132" s="74" t="str">
        <f>VLOOKUP(A132,[6]POčka!A$1:G$65536,2,FALSE)</f>
        <v>POF337</v>
      </c>
      <c r="C132" s="74" t="str">
        <f>VLOOKUP(A132,[6]POčka!A$1:G$65536,3,FALSE)</f>
        <v>POG594</v>
      </c>
      <c r="D132" s="74"/>
      <c r="E132" s="74"/>
      <c r="F132" s="74"/>
      <c r="G132" s="74"/>
      <c r="I132" s="74" t="s">
        <v>32</v>
      </c>
    </row>
    <row r="133" spans="1:9" x14ac:dyDescent="0.25">
      <c r="A133" s="78">
        <v>110230</v>
      </c>
      <c r="B133" s="74" t="str">
        <f>VLOOKUP(A133,[6]POčka!A$1:G$65536,2,FALSE)</f>
        <v>POG291</v>
      </c>
      <c r="C133" s="74">
        <f>VLOOKUP(A133,[6]POčka!A$1:G$65536,3,FALSE)</f>
        <v>0</v>
      </c>
      <c r="D133" s="74"/>
      <c r="E133" s="74"/>
      <c r="F133" s="74"/>
      <c r="G133" s="74"/>
      <c r="I133" s="74" t="s">
        <v>33</v>
      </c>
    </row>
    <row r="134" spans="1:9" ht="13.8" thickBot="1" x14ac:dyDescent="0.3">
      <c r="A134" s="78">
        <v>810080</v>
      </c>
      <c r="B134" s="74" t="str">
        <f>VLOOKUP(A134,[6]POčka!A$1:G$65536,2,FALSE)</f>
        <v>POG957</v>
      </c>
      <c r="C134" s="74">
        <f>VLOOKUP(A134,[6]POčka!A$1:G$65536,3,FALSE)</f>
        <v>0</v>
      </c>
      <c r="D134" s="74"/>
      <c r="E134" s="74"/>
      <c r="F134" s="74"/>
      <c r="G134" s="74"/>
      <c r="I134" s="74" t="s">
        <v>43</v>
      </c>
    </row>
    <row r="135" spans="1:9" x14ac:dyDescent="0.25">
      <c r="A135" s="61">
        <v>800920</v>
      </c>
      <c r="B135" s="32" t="str">
        <f>VLOOKUP(A135,'[4]duben (2)'!A$1:H$65536,2,FALSE)</f>
        <v>POA679</v>
      </c>
      <c r="C135" s="33"/>
      <c r="D135" s="51"/>
      <c r="E135" s="51"/>
      <c r="F135" s="51"/>
      <c r="G135" s="52"/>
    </row>
    <row r="136" spans="1:9" x14ac:dyDescent="0.25">
      <c r="A136" s="62">
        <v>800960</v>
      </c>
      <c r="B136" s="53" t="str">
        <f>VLOOKUP(A136,'[4]duben (2)'!A$1:H$65536,2,FALSE)</f>
        <v>POH162</v>
      </c>
      <c r="C136" s="8"/>
      <c r="D136" s="34"/>
      <c r="E136" s="34"/>
      <c r="F136" s="34"/>
      <c r="G136" s="36"/>
    </row>
    <row r="137" spans="1:9" x14ac:dyDescent="0.25">
      <c r="A137" s="62">
        <v>800940</v>
      </c>
      <c r="B137" s="53" t="str">
        <f>VLOOKUP(A137,'[4]duben (2)'!A$1:H$65536,2,FALSE)</f>
        <v>POA681</v>
      </c>
      <c r="C137" s="8"/>
      <c r="D137" s="34"/>
      <c r="E137" s="34"/>
      <c r="F137" s="34"/>
      <c r="G137" s="36"/>
    </row>
    <row r="138" spans="1:9" x14ac:dyDescent="0.25">
      <c r="A138" s="62">
        <v>800930</v>
      </c>
      <c r="B138" s="53" t="str">
        <f>VLOOKUP(A138,'[4]duben (2)'!A$1:H$65536,2,FALSE)</f>
        <v>POA680</v>
      </c>
      <c r="C138" s="8"/>
      <c r="D138" s="34"/>
      <c r="E138" s="34"/>
      <c r="F138" s="34"/>
      <c r="G138" s="36"/>
    </row>
    <row r="139" spans="1:9" x14ac:dyDescent="0.25">
      <c r="A139" s="62">
        <v>800950</v>
      </c>
      <c r="B139" s="53" t="str">
        <f>VLOOKUP(A139,'[4]duben (2)'!A$1:H$65536,2,FALSE)</f>
        <v>POA682</v>
      </c>
      <c r="C139" s="8"/>
      <c r="D139" s="34"/>
      <c r="E139" s="34"/>
      <c r="F139" s="34"/>
      <c r="G139" s="36"/>
    </row>
    <row r="140" spans="1:9" x14ac:dyDescent="0.25">
      <c r="A140" s="62">
        <v>801030</v>
      </c>
      <c r="B140" s="53" t="str">
        <f>VLOOKUP(A140,'[4]duben (2)'!A$1:H$65536,2,FALSE)</f>
        <v>PO6199</v>
      </c>
      <c r="C140" s="8"/>
      <c r="D140" s="34"/>
      <c r="E140" s="34"/>
      <c r="F140" s="34"/>
      <c r="G140" s="36"/>
    </row>
    <row r="141" spans="1:9" x14ac:dyDescent="0.25">
      <c r="A141" s="60">
        <v>802020</v>
      </c>
      <c r="B141" s="55" t="str">
        <f>VLOOKUP(A141,'[4]duben (2)'!A$1:H$65536,2,FALSE)</f>
        <v>POA683</v>
      </c>
      <c r="C141" s="63"/>
      <c r="D141" s="58"/>
      <c r="E141" s="58"/>
      <c r="F141" s="58"/>
      <c r="G141" s="64"/>
    </row>
    <row r="142" spans="1:9" x14ac:dyDescent="0.25">
      <c r="A142" s="73">
        <v>70780</v>
      </c>
      <c r="B142" s="53" t="str">
        <f>VLOOKUP(A142,[5]Sheet1!A$1:P$65536,3,FALSE)</f>
        <v>POE736</v>
      </c>
      <c r="C142" s="31"/>
      <c r="D142" s="34"/>
      <c r="E142" s="34"/>
      <c r="F142" s="34"/>
      <c r="G142" s="36"/>
    </row>
    <row r="143" spans="1:9" x14ac:dyDescent="0.25">
      <c r="A143" s="59">
        <v>70750</v>
      </c>
      <c r="B143" s="53" t="s">
        <v>105</v>
      </c>
      <c r="C143" s="8"/>
      <c r="D143" s="20"/>
      <c r="E143" s="20"/>
      <c r="F143" s="20"/>
      <c r="G143" s="35"/>
      <c r="I143" s="65" t="s">
        <v>100</v>
      </c>
    </row>
    <row r="144" spans="1:9" x14ac:dyDescent="0.25">
      <c r="A144" s="59">
        <v>70760</v>
      </c>
      <c r="B144" s="53" t="s">
        <v>106</v>
      </c>
      <c r="C144" s="8"/>
      <c r="D144" s="20"/>
      <c r="E144" s="20"/>
      <c r="F144" s="20"/>
      <c r="G144" s="35"/>
      <c r="I144" s="65" t="s">
        <v>101</v>
      </c>
    </row>
    <row r="145" spans="1:9" x14ac:dyDescent="0.25">
      <c r="A145" s="60">
        <v>70790</v>
      </c>
      <c r="B145" s="55" t="s">
        <v>107</v>
      </c>
      <c r="C145" s="63"/>
      <c r="D145" s="56"/>
      <c r="E145" s="56"/>
      <c r="F145" s="56"/>
      <c r="G145" s="57"/>
      <c r="I145" s="66" t="s">
        <v>102</v>
      </c>
    </row>
  </sheetData>
  <sheetCalcPr fullCalcOnLoad="1"/>
  <autoFilter ref="A4:T114"/>
  <pageMargins left="0.15748031496062992" right="0.15748031496062992" top="0.15748031496062992" bottom="0.15748031496062992" header="0.51181102362204722" footer="0.51181102362204722"/>
  <pageSetup paperSize="8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3F99D35D229648A25B1AC4AC5DC3C7" ma:contentTypeVersion="0" ma:contentTypeDescription="Create a new document." ma:contentTypeScope="" ma:versionID="d9079cc072daa571b2f14b4370960a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D1BCAA-1D96-4A9B-A8B5-9D2359749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B709B1-4254-438A-B6B5-2CC25D490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20F439-4E24-41EA-8D6A-1A80C1F6CA9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Ceník telefonů</vt:lpstr>
      <vt:lpstr>Wearables </vt:lpstr>
      <vt:lpstr>leden</vt:lpstr>
      <vt:lpstr>'Ceník telefonů'!Print_Area</vt:lpstr>
      <vt:lpstr>'Wearables '!Print_Titles</vt:lpstr>
    </vt:vector>
  </TitlesOfParts>
  <Company>T-Mobile Czech Republic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Zn. prodejny - Ceník telefonů, TV produktů 01_05_2014</dc:title>
  <dc:subject>Ceník telefonů pro Značkové prodejny</dc:subject>
  <dc:creator>Strangmüllerová Monika</dc:creator>
  <dc:description>Upravil Leitgeb Leoš</dc:description>
  <cp:lastModifiedBy>Maruščák Martin</cp:lastModifiedBy>
  <cp:lastPrinted>2021-01-28T10:43:40Z</cp:lastPrinted>
  <dcterms:created xsi:type="dcterms:W3CDTF">2007-12-19T13:02:21Z</dcterms:created>
  <dcterms:modified xsi:type="dcterms:W3CDTF">2021-05-13T10:49:23Z</dcterms:modified>
</cp:coreProperties>
</file>