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HK_Excell\Rozpočet\Rozpoč19\Příprava 2019\AS 2019-04-02\"/>
    </mc:Choice>
  </mc:AlternateContent>
  <bookViews>
    <workbookView xWindow="0" yWindow="0" windowWidth="28800" windowHeight="12300"/>
  </bookViews>
  <sheets>
    <sheet name="Obsah" sheetId="1" r:id="rId1"/>
    <sheet name="1 A+K 2019 final" sheetId="13" r:id="rId2"/>
    <sheet name="2 Dotace na RVO" sheetId="3" r:id="rId3"/>
    <sheet name="3 Rekapituace" sheetId="9" r:id="rId4"/>
  </sheets>
  <externalReferences>
    <externalReference r:id="rId5"/>
  </externalReferences>
  <definedNames>
    <definedName name="ble" localSheetId="1">[1]CFG!#REF!</definedName>
    <definedName name="ble" localSheetId="2">[1]CFG!#REF!</definedName>
    <definedName name="ble" localSheetId="3">[1]CFG!#REF!</definedName>
    <definedName name="ble">[1]CFG!#REF!</definedName>
    <definedName name="kkk" localSheetId="1">[1]CFG!#REF!</definedName>
    <definedName name="kkk" localSheetId="2">[1]CFG!#REF!</definedName>
    <definedName name="kkk" localSheetId="3">[1]CFG!#REF!</definedName>
    <definedName name="kkk">[1]CFG!#REF!</definedName>
    <definedName name="kkkkk" localSheetId="1">[1]CFG!#REF!</definedName>
    <definedName name="kkkkk" localSheetId="2">[1]CFG!#REF!</definedName>
    <definedName name="kkkkk">[1]CFG!#REF!</definedName>
    <definedName name="kkkkkkkkk" localSheetId="1">[1]CFG!#REF!</definedName>
    <definedName name="kkkkkkkkk" localSheetId="2">[1]CFG!#REF!</definedName>
    <definedName name="kkkkkkkkk">[1]CFG!#REF!</definedName>
    <definedName name="kontr_vyp_menu_souhl" localSheetId="1">[1]CFG!#REF!</definedName>
    <definedName name="kontr_vyp_menu_souhl" localSheetId="2">[1]CFG!#REF!</definedName>
    <definedName name="kontr_vyp_menu_souhl">[1]CFG!#REF!</definedName>
    <definedName name="kontr_vyp_obd" localSheetId="1">[1]CFG!#REF!</definedName>
    <definedName name="kontr_vyp_obd">[1]CFG!#REF!</definedName>
    <definedName name="md_uzit" localSheetId="1">[1]CFG!#REF!</definedName>
    <definedName name="md_uzit">[1]CFG!#REF!</definedName>
    <definedName name="mmmm" localSheetId="1">[1]CFG!#REF!</definedName>
    <definedName name="mmmm">[1]CFG!#REF!</definedName>
    <definedName name="mmmmm" localSheetId="1">[1]CFG!#REF!</definedName>
    <definedName name="mmmmm">[1]CFG!#REF!</definedName>
    <definedName name="mmmmmmmmmm" localSheetId="1">[1]CFG!#REF!</definedName>
    <definedName name="mmmmmmmmmm">[1]CFG!#REF!</definedName>
    <definedName name="mmmmmmmmmmmmmmmmm" localSheetId="1">[1]CFG!#REF!</definedName>
    <definedName name="mmmmmmmmmmmmmmmmm">[1]CFG!#REF!</definedName>
    <definedName name="napln_pole" localSheetId="1">[1]CFG!#REF!</definedName>
    <definedName name="napln_pole">[1]CFG!#REF!</definedName>
    <definedName name="nn" localSheetId="1">[1]CFG!#REF!</definedName>
    <definedName name="nn" localSheetId="2">[1]CFG!#REF!</definedName>
    <definedName name="nn" localSheetId="3">[1]CFG!#REF!</definedName>
    <definedName name="nn">[1]CFG!#REF!</definedName>
    <definedName name="nnn" localSheetId="1">[1]CFG!#REF!</definedName>
    <definedName name="nnn" localSheetId="2">[1]CFG!#REF!</definedName>
    <definedName name="nnn" localSheetId="3">[1]CFG!#REF!</definedName>
    <definedName name="nnn">[1]CFG!#REF!</definedName>
    <definedName name="nnnn" localSheetId="1">[1]CFG!#REF!</definedName>
    <definedName name="nnnn" localSheetId="2">[1]CFG!#REF!</definedName>
    <definedName name="nnnn" localSheetId="3">[1]CFG!#REF!</definedName>
    <definedName name="nnnn">[1]CFG!#REF!</definedName>
    <definedName name="obl_vzorcu" localSheetId="1">#REF!</definedName>
    <definedName name="obl_vzorcu" localSheetId="2">#REF!</definedName>
    <definedName name="obl_vzorcu" localSheetId="3">#REF!</definedName>
    <definedName name="obl_vzorcu">#REF!</definedName>
    <definedName name="okl" localSheetId="1">#REF!</definedName>
    <definedName name="okl" localSheetId="2">#REF!</definedName>
    <definedName name="okl" localSheetId="3">#REF!</definedName>
    <definedName name="okl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9" l="1"/>
  <c r="B70" i="9"/>
  <c r="D69" i="9"/>
  <c r="D68" i="9"/>
  <c r="D67" i="9"/>
  <c r="D66" i="9"/>
  <c r="D65" i="9"/>
  <c r="D64" i="9"/>
  <c r="D63" i="9"/>
  <c r="D62" i="9"/>
  <c r="D49" i="9"/>
  <c r="D56" i="9" s="1"/>
  <c r="D50" i="9"/>
  <c r="D51" i="9"/>
  <c r="D52" i="9"/>
  <c r="D53" i="9"/>
  <c r="D54" i="9"/>
  <c r="D55" i="9"/>
  <c r="D48" i="9"/>
  <c r="C49" i="9"/>
  <c r="C50" i="9"/>
  <c r="C51" i="9"/>
  <c r="C52" i="9"/>
  <c r="C53" i="9"/>
  <c r="C54" i="9"/>
  <c r="C55" i="9"/>
  <c r="C48" i="9"/>
  <c r="B49" i="9"/>
  <c r="B50" i="9"/>
  <c r="B51" i="9"/>
  <c r="B52" i="9"/>
  <c r="B53" i="9"/>
  <c r="B54" i="9"/>
  <c r="B55" i="9"/>
  <c r="B48" i="9"/>
  <c r="D40" i="9"/>
  <c r="D42" i="9" s="1"/>
  <c r="C40" i="9"/>
  <c r="C42" i="9" s="1"/>
  <c r="B40" i="9"/>
  <c r="B42" i="9" s="1"/>
  <c r="B56" i="9" l="1"/>
  <c r="C56" i="9"/>
  <c r="D70" i="9"/>
  <c r="E19" i="9"/>
  <c r="E20" i="9"/>
  <c r="E21" i="9"/>
  <c r="E22" i="9"/>
  <c r="E23" i="9"/>
  <c r="E24" i="9"/>
  <c r="E25" i="9"/>
  <c r="E18" i="9"/>
  <c r="D26" i="9"/>
  <c r="B26" i="9"/>
  <c r="B48" i="3"/>
  <c r="B50" i="3" s="1"/>
  <c r="D48" i="3"/>
  <c r="C48" i="3"/>
  <c r="C50" i="3" s="1"/>
  <c r="B31" i="13"/>
  <c r="D31" i="13"/>
  <c r="D50" i="3" l="1"/>
  <c r="C26" i="9" l="1"/>
  <c r="E12" i="9"/>
  <c r="C12" i="9"/>
  <c r="B12" i="9"/>
  <c r="D11" i="9"/>
  <c r="F11" i="9" s="1"/>
  <c r="D10" i="9"/>
  <c r="D9" i="9"/>
  <c r="D8" i="9"/>
  <c r="D7" i="9"/>
  <c r="F7" i="9" s="1"/>
  <c r="D6" i="9"/>
  <c r="F6" i="9" s="1"/>
  <c r="D5" i="9"/>
  <c r="D4" i="9"/>
  <c r="C31" i="13"/>
  <c r="C18" i="13"/>
  <c r="B18" i="13"/>
  <c r="D17" i="13"/>
  <c r="D16" i="13"/>
  <c r="D15" i="13"/>
  <c r="D14" i="13"/>
  <c r="D13" i="13"/>
  <c r="D12" i="13"/>
  <c r="D11" i="13"/>
  <c r="D10" i="13"/>
  <c r="B6" i="13"/>
  <c r="B3" i="13"/>
  <c r="B5" i="13" s="1"/>
  <c r="E26" i="9" l="1"/>
  <c r="F10" i="9"/>
  <c r="F9" i="9"/>
  <c r="F5" i="9"/>
  <c r="F4" i="9"/>
  <c r="F8" i="9"/>
  <c r="D12" i="9"/>
  <c r="B7" i="13"/>
  <c r="D18" i="13"/>
  <c r="F12" i="9" l="1"/>
  <c r="N34" i="3" l="1"/>
  <c r="N26" i="3"/>
  <c r="N27" i="3"/>
  <c r="N28" i="3"/>
  <c r="N29" i="3"/>
  <c r="N30" i="3"/>
  <c r="N31" i="3"/>
  <c r="N32" i="3"/>
  <c r="N25" i="3"/>
  <c r="M33" i="3"/>
  <c r="M35" i="3" s="1"/>
  <c r="L33" i="3" l="1"/>
  <c r="L35" i="3" s="1"/>
  <c r="K33" i="3"/>
  <c r="K35" i="3" s="1"/>
  <c r="J33" i="3"/>
  <c r="J35" i="3" s="1"/>
  <c r="I33" i="3"/>
  <c r="I35" i="3" s="1"/>
  <c r="E33" i="3" l="1"/>
  <c r="F33" i="3" l="1"/>
  <c r="H33" i="3" l="1"/>
  <c r="H35" i="3" s="1"/>
  <c r="G33" i="3"/>
  <c r="D33" i="3"/>
  <c r="D35" i="3" s="1"/>
  <c r="C33" i="3"/>
  <c r="B33" i="3"/>
  <c r="G35" i="3" l="1"/>
  <c r="C35" i="3"/>
  <c r="B35" i="3"/>
  <c r="N33" i="3"/>
  <c r="N35" i="3" l="1"/>
</calcChain>
</file>

<file path=xl/sharedStrings.xml><?xml version="1.0" encoding="utf-8"?>
<sst xmlns="http://schemas.openxmlformats.org/spreadsheetml/2006/main" count="180" uniqueCount="81">
  <si>
    <t>fakulta</t>
  </si>
  <si>
    <t>Ekonomická fakulta</t>
  </si>
  <si>
    <t>Filozofická fakulta</t>
  </si>
  <si>
    <t>Fakulta rybářství a ochrany vod</t>
  </si>
  <si>
    <t>Pedagogická fakulta</t>
  </si>
  <si>
    <t>Přírodovědecká fakulta</t>
  </si>
  <si>
    <t>Teologická fakulta</t>
  </si>
  <si>
    <t>Zdravotně sociální fakulta</t>
  </si>
  <si>
    <t>Zemědělská fakulta</t>
  </si>
  <si>
    <t>Celkem</t>
  </si>
  <si>
    <t xml:space="preserve">Dotace na RVO ve výši dané Rozhodnutím o poskytnutí dotace MŠMT </t>
  </si>
  <si>
    <t>2 % na fond mimořádných aktivit ve VaV</t>
  </si>
  <si>
    <t>8 % k rozdělení podle grantů</t>
  </si>
  <si>
    <t>90 % k rozdělení podle bodů RIV z hodnocení 2016</t>
  </si>
  <si>
    <t>body RIV - hodnocení 2016</t>
  </si>
  <si>
    <t>celkem fakulty</t>
  </si>
  <si>
    <t>xxx</t>
  </si>
  <si>
    <t>tab 2 - Návrh na rozdělení disponibilního objemu dotace na rozvoj výzkumné organizace (RVO) pro rok 2019</t>
  </si>
  <si>
    <t>rok 2018</t>
  </si>
  <si>
    <t>rok 2019</t>
  </si>
  <si>
    <t>z toho:</t>
  </si>
  <si>
    <t xml:space="preserve">                Stabilizační složka (Kč)</t>
  </si>
  <si>
    <t xml:space="preserve">                 Motivační složka (Kč)</t>
  </si>
  <si>
    <t>78 % fix ze stabilizační složky</t>
  </si>
  <si>
    <t>13 % granty ze stabilizační složky</t>
  </si>
  <si>
    <t>2 % na fond mimořádných aktivit ve VaV ze stabilizační složky</t>
  </si>
  <si>
    <t>6,5 % velké infrastruktury ze stabilizační složky</t>
  </si>
  <si>
    <t>0,5 % Episteme ze stabilizační složky</t>
  </si>
  <si>
    <t>GA JU - 3 %</t>
  </si>
  <si>
    <t>excelence - 2 %</t>
  </si>
  <si>
    <t>objem grantů (Kč) 2014-2018</t>
  </si>
  <si>
    <t>počet grantů 2014-2018</t>
  </si>
  <si>
    <t>počet indi grantů GA JU 2014-2018</t>
  </si>
  <si>
    <t>počet excelentních grantů 2014-2018</t>
  </si>
  <si>
    <t>badatelské granty  - 8 %</t>
  </si>
  <si>
    <t>dotace RVO 2018 (Kč)</t>
  </si>
  <si>
    <t>dotace RVO 2019 celkem (Kč)</t>
  </si>
  <si>
    <t>78 %
prostředky RVO podle RIV 2016 (Kč)</t>
  </si>
  <si>
    <t>8 % z 13%
prostředky RVO podle grantů (Kč)</t>
  </si>
  <si>
    <t>3 % z 13 %
prostředky podle grantů GA JU</t>
  </si>
  <si>
    <t>2 %
FMA</t>
  </si>
  <si>
    <t>6,5 %
výzkumné infrastruktury</t>
  </si>
  <si>
    <t>0,5 %
Episteme</t>
  </si>
  <si>
    <t>Fond mimořádných aktivt ve VaV
Episteme</t>
  </si>
  <si>
    <t>rozdělení "bonusu" (nárůstu DKRVO 2019</t>
  </si>
  <si>
    <t>příspěvek A 2019 - k rozdělení</t>
  </si>
  <si>
    <t>příspěvek K 2019 - k rozdělení</t>
  </si>
  <si>
    <t>A+K k rozdělení celkem</t>
  </si>
  <si>
    <t>příspěvek A+K celkem</t>
  </si>
  <si>
    <t>FSP</t>
  </si>
  <si>
    <t>příspěvek A+K celkem 2019</t>
  </si>
  <si>
    <t>ukazatel K 2019</t>
  </si>
  <si>
    <t>rozdíl 2019-2018</t>
  </si>
  <si>
    <t>ukazatel A 2019</t>
  </si>
  <si>
    <t>příspěvek A+K 2018</t>
  </si>
  <si>
    <t>Příspěvek A+K 2017</t>
  </si>
  <si>
    <t>dotace RVO 2017 (Kč)</t>
  </si>
  <si>
    <t>institucionální prostředky 2019 celkem</t>
  </si>
  <si>
    <t>příspěvek A+K 2019</t>
  </si>
  <si>
    <t>2 Dotace na RVO</t>
  </si>
  <si>
    <t xml:space="preserve">fakulta </t>
  </si>
  <si>
    <t>Porovnání v letech</t>
  </si>
  <si>
    <t>dotace RVO 2019 (Kč)</t>
  </si>
  <si>
    <t>tab 3 - Příspěvek  - Výkonová a fixní část RO I - 2019; institucionální podpora RVO 2019; návrh rozdělení</t>
  </si>
  <si>
    <t>ukazatel A 2019
návrh</t>
  </si>
  <si>
    <t>příspěvek A+K celkem 2019
návrh</t>
  </si>
  <si>
    <t>dotace RVO 2019
návrh</t>
  </si>
  <si>
    <t>rok 2017</t>
  </si>
  <si>
    <t>3 Rekapituace</t>
  </si>
  <si>
    <t>KaM JU</t>
  </si>
  <si>
    <t>celkem</t>
  </si>
  <si>
    <t>ukazatel K 2019 návrh</t>
  </si>
  <si>
    <t>tab 3 - Příspěvek  - Výkonová a fixní část RO I - 2019; institucionální podpora DKRVO 2019; návrh rozdělení</t>
  </si>
  <si>
    <t>z ukazatele A</t>
  </si>
  <si>
    <t>z ukazatele K</t>
  </si>
  <si>
    <t>3.1 Vývoj institucionálních zdrojů celkem (příspěvku A + K  a dotace na DKRVO) v letech 2017 až 2019</t>
  </si>
  <si>
    <t>3.2 Podíl součástí JU na financování R a AK JU</t>
  </si>
  <si>
    <t>3.3 Disponibilní prostředky fakult 2019 ve srovnání s roky 2018 a 2017 (bez prostředků FSP)</t>
  </si>
  <si>
    <t>3.4 Příspěvek do FSP 2019</t>
  </si>
  <si>
    <t>tab 1 - Příspěvek A+K 2019</t>
  </si>
  <si>
    <t>1 A+K 2019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</si>
</sst>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#,##0\ &quot;Kč&quot;"/>
    <numFmt numFmtId="166" formatCode="#,##0.00\ &quot;Kč&quot;"/>
    <numFmt numFmtId="167" formatCode="#,##0.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2" fillId="0" borderId="0"/>
    <xf numFmtId="0" fontId="1" fillId="0" borderId="0"/>
  </cellStyleXfs>
  <cellXfs count="80">
    <xf numFmtId="0" fontId="0" fillId="0" borderId="0" xfId="0"/>
    <xf numFmtId="0" fontId="5" fillId="0" borderId="0" xfId="0" applyFont="1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0" fillId="0" borderId="1" xfId="0" applyFont="1" applyBorder="1"/>
    <xf numFmtId="0" fontId="8" fillId="0" borderId="0" xfId="0" applyFont="1"/>
    <xf numFmtId="0" fontId="6" fillId="0" borderId="0" xfId="0" applyFont="1"/>
    <xf numFmtId="0" fontId="7" fillId="0" borderId="0" xfId="0" applyFont="1"/>
    <xf numFmtId="166" fontId="0" fillId="0" borderId="0" xfId="0" applyNumberFormat="1"/>
    <xf numFmtId="167" fontId="0" fillId="0" borderId="1" xfId="0" applyNumberFormat="1" applyBorder="1"/>
    <xf numFmtId="0" fontId="0" fillId="0" borderId="1" xfId="0" applyFill="1" applyBorder="1"/>
    <xf numFmtId="3" fontId="0" fillId="0" borderId="1" xfId="0" applyNumberFormat="1" applyBorder="1"/>
    <xf numFmtId="3" fontId="0" fillId="3" borderId="1" xfId="0" applyNumberFormat="1" applyFill="1" applyBorder="1"/>
    <xf numFmtId="0" fontId="2" fillId="2" borderId="1" xfId="0" applyFont="1" applyFill="1" applyBorder="1"/>
    <xf numFmtId="167" fontId="2" fillId="2" borderId="1" xfId="0" applyNumberFormat="1" applyFont="1" applyFill="1" applyBorder="1"/>
    <xf numFmtId="3" fontId="2" fillId="2" borderId="1" xfId="0" applyNumberFormat="1" applyFont="1" applyFill="1" applyBorder="1"/>
    <xf numFmtId="3" fontId="0" fillId="0" borderId="0" xfId="0" applyNumberFormat="1"/>
    <xf numFmtId="0" fontId="0" fillId="0" borderId="1" xfId="0" applyFont="1" applyFill="1" applyBorder="1" applyAlignment="1">
      <alignment wrapText="1"/>
    </xf>
    <xf numFmtId="16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1" xfId="0" applyFont="1" applyFill="1" applyBorder="1"/>
    <xf numFmtId="167" fontId="2" fillId="0" borderId="1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4" fontId="0" fillId="0" borderId="0" xfId="0" applyNumberFormat="1"/>
    <xf numFmtId="165" fontId="7" fillId="0" borderId="0" xfId="0" applyNumberFormat="1" applyFont="1" applyAlignment="1">
      <alignment horizontal="center"/>
    </xf>
    <xf numFmtId="3" fontId="6" fillId="0" borderId="0" xfId="0" applyNumberFormat="1" applyFont="1"/>
    <xf numFmtId="165" fontId="6" fillId="0" borderId="0" xfId="0" applyNumberFormat="1" applyFont="1" applyAlignment="1">
      <alignment horizontal="center"/>
    </xf>
    <xf numFmtId="2" fontId="7" fillId="0" borderId="0" xfId="0" applyNumberFormat="1" applyFont="1"/>
    <xf numFmtId="165" fontId="7" fillId="0" borderId="0" xfId="0" applyNumberFormat="1" applyFont="1"/>
    <xf numFmtId="0" fontId="9" fillId="0" borderId="0" xfId="0" applyFont="1"/>
    <xf numFmtId="3" fontId="1" fillId="0" borderId="0" xfId="0" applyNumberFormat="1" applyFont="1"/>
    <xf numFmtId="165" fontId="6" fillId="0" borderId="0" xfId="0" applyNumberFormat="1" applyFont="1"/>
    <xf numFmtId="3" fontId="0" fillId="5" borderId="1" xfId="0" applyNumberFormat="1" applyFill="1" applyBorder="1"/>
    <xf numFmtId="3" fontId="0" fillId="4" borderId="1" xfId="0" applyNumberFormat="1" applyFill="1" applyBorder="1"/>
    <xf numFmtId="3" fontId="0" fillId="6" borderId="1" xfId="0" applyNumberFormat="1" applyFill="1" applyBorder="1"/>
    <xf numFmtId="3" fontId="0" fillId="7" borderId="1" xfId="0" applyNumberFormat="1" applyFill="1" applyBorder="1"/>
    <xf numFmtId="3" fontId="6" fillId="8" borderId="0" xfId="0" applyNumberFormat="1" applyFont="1" applyFill="1"/>
    <xf numFmtId="3" fontId="2" fillId="0" borderId="1" xfId="0" applyNumberFormat="1" applyFont="1" applyFill="1" applyBorder="1"/>
    <xf numFmtId="0" fontId="4" fillId="0" borderId="0" xfId="4" applyFont="1" applyFill="1" applyBorder="1" applyAlignment="1">
      <alignment vertical="center"/>
    </xf>
    <xf numFmtId="0" fontId="2" fillId="0" borderId="0" xfId="0" applyFont="1" applyFill="1"/>
    <xf numFmtId="0" fontId="6" fillId="2" borderId="1" xfId="1" applyFont="1" applyFill="1" applyBorder="1" applyAlignment="1">
      <alignment horizontal="center" vertical="center" wrapText="1"/>
    </xf>
    <xf numFmtId="3" fontId="1" fillId="0" borderId="1" xfId="0" applyNumberFormat="1" applyFont="1" applyFill="1" applyBorder="1"/>
    <xf numFmtId="3" fontId="10" fillId="0" borderId="1" xfId="0" applyNumberFormat="1" applyFont="1" applyBorder="1"/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 indent="1"/>
    </xf>
    <xf numFmtId="0" fontId="1" fillId="0" borderId="1" xfId="2" applyFont="1" applyFill="1" applyBorder="1" applyAlignment="1">
      <alignment horizontal="left" vertical="center" indent="1"/>
    </xf>
    <xf numFmtId="0" fontId="6" fillId="2" borderId="1" xfId="1" applyFont="1" applyFill="1" applyBorder="1" applyAlignment="1">
      <alignment horizontal="left" vertical="center" indent="1"/>
    </xf>
    <xf numFmtId="3" fontId="6" fillId="2" borderId="1" xfId="1" applyNumberFormat="1" applyFont="1" applyFill="1" applyBorder="1" applyAlignment="1">
      <alignment vertical="center"/>
    </xf>
    <xf numFmtId="0" fontId="6" fillId="0" borderId="1" xfId="1" applyFont="1" applyFill="1" applyBorder="1" applyAlignment="1">
      <alignment horizontal="left" vertical="center" indent="1"/>
    </xf>
    <xf numFmtId="3" fontId="6" fillId="0" borderId="1" xfId="1" applyNumberFormat="1" applyFont="1" applyFill="1" applyBorder="1" applyAlignment="1">
      <alignment vertical="center"/>
    </xf>
    <xf numFmtId="3" fontId="0" fillId="0" borderId="1" xfId="0" applyNumberFormat="1" applyFill="1" applyBorder="1"/>
    <xf numFmtId="3" fontId="9" fillId="0" borderId="1" xfId="0" applyNumberFormat="1" applyFont="1" applyFill="1" applyBorder="1"/>
    <xf numFmtId="0" fontId="4" fillId="0" borderId="0" xfId="0" applyFont="1"/>
    <xf numFmtId="0" fontId="11" fillId="9" borderId="0" xfId="0" applyFont="1" applyFill="1"/>
    <xf numFmtId="0" fontId="0" fillId="10" borderId="0" xfId="0" applyFill="1"/>
    <xf numFmtId="3" fontId="0" fillId="8" borderId="1" xfId="0" applyNumberFormat="1" applyFill="1" applyBorder="1"/>
    <xf numFmtId="3" fontId="0" fillId="0" borderId="1" xfId="0" applyNumberFormat="1" applyBorder="1" applyAlignment="1">
      <alignment vertical="center"/>
    </xf>
    <xf numFmtId="3" fontId="0" fillId="3" borderId="1" xfId="0" applyNumberFormat="1" applyFill="1" applyBorder="1" applyAlignment="1">
      <alignment vertical="center"/>
    </xf>
    <xf numFmtId="0" fontId="9" fillId="2" borderId="1" xfId="2" applyFont="1" applyFill="1" applyBorder="1" applyAlignment="1">
      <alignment horizontal="center" vertical="center" wrapText="1"/>
    </xf>
    <xf numFmtId="3" fontId="0" fillId="0" borderId="1" xfId="0" applyNumberFormat="1" applyFont="1" applyFill="1" applyBorder="1"/>
    <xf numFmtId="0" fontId="9" fillId="0" borderId="0" xfId="0" applyFont="1" applyFill="1" applyBorder="1"/>
    <xf numFmtId="0" fontId="6" fillId="0" borderId="1" xfId="2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11" borderId="0" xfId="0" applyFont="1" applyFill="1"/>
    <xf numFmtId="0" fontId="9" fillId="0" borderId="0" xfId="0" applyFont="1" applyFill="1"/>
    <xf numFmtId="165" fontId="6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165" fontId="7" fillId="7" borderId="0" xfId="0" applyNumberFormat="1" applyFont="1" applyFill="1" applyAlignment="1">
      <alignment horizontal="center"/>
    </xf>
    <xf numFmtId="165" fontId="7" fillId="4" borderId="0" xfId="0" applyNumberFormat="1" applyFont="1" applyFill="1" applyAlignment="1">
      <alignment horizontal="center"/>
    </xf>
    <xf numFmtId="165" fontId="7" fillId="5" borderId="0" xfId="0" applyNumberFormat="1" applyFont="1" applyFill="1" applyAlignment="1">
      <alignment horizontal="center"/>
    </xf>
    <xf numFmtId="165" fontId="7" fillId="6" borderId="0" xfId="0" applyNumberFormat="1" applyFont="1" applyFill="1" applyAlignment="1">
      <alignment horizontal="center"/>
    </xf>
    <xf numFmtId="165" fontId="7" fillId="3" borderId="0" xfId="0" applyNumberFormat="1" applyFont="1" applyFill="1" applyAlignment="1">
      <alignment horizontal="center"/>
    </xf>
  </cellXfs>
  <cellStyles count="8">
    <cellStyle name="Normální" xfId="0" builtinId="0"/>
    <cellStyle name="Normální 10" xfId="4"/>
    <cellStyle name="Normální 18" xfId="6"/>
    <cellStyle name="Normální 2" xfId="1"/>
    <cellStyle name="normální 2 5" xfId="2"/>
    <cellStyle name="Normální 3 3" xfId="7"/>
    <cellStyle name="procent 2" xfId="5"/>
    <cellStyle name="Procenta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vývoj A+K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 A+K 2019 final'!$B$22</c:f>
              <c:strCache>
                <c:ptCount val="1"/>
                <c:pt idx="0">
                  <c:v>Příspěvek A+K 2017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'1 A+K 2019 final'!$A$23:$A$30</c:f>
              <c:strCache>
                <c:ptCount val="8"/>
                <c:pt idx="0">
                  <c:v>Ekonomická fakulta</c:v>
                </c:pt>
                <c:pt idx="1">
                  <c:v>Filozofická fakulta</c:v>
                </c:pt>
                <c:pt idx="2">
                  <c:v>Fakulta rybářství a ochrany vod</c:v>
                </c:pt>
                <c:pt idx="3">
                  <c:v>Pedagogická fakulta</c:v>
                </c:pt>
                <c:pt idx="4">
                  <c:v>Přírodovědecká fakulta</c:v>
                </c:pt>
                <c:pt idx="5">
                  <c:v>Teologická fakulta</c:v>
                </c:pt>
                <c:pt idx="6">
                  <c:v>Zdravotně sociální fakulta</c:v>
                </c:pt>
                <c:pt idx="7">
                  <c:v>Zemědělská fakulta</c:v>
                </c:pt>
              </c:strCache>
            </c:strRef>
          </c:cat>
          <c:val>
            <c:numRef>
              <c:f>'1 A+K 2019 final'!$B$23:$B$30</c:f>
              <c:numCache>
                <c:formatCode>#,##0</c:formatCode>
                <c:ptCount val="8"/>
                <c:pt idx="0">
                  <c:v>56198620</c:v>
                </c:pt>
                <c:pt idx="1">
                  <c:v>32098646</c:v>
                </c:pt>
                <c:pt idx="2">
                  <c:v>22252483</c:v>
                </c:pt>
                <c:pt idx="3">
                  <c:v>105144214</c:v>
                </c:pt>
                <c:pt idx="4">
                  <c:v>80128673</c:v>
                </c:pt>
                <c:pt idx="5">
                  <c:v>24867520</c:v>
                </c:pt>
                <c:pt idx="6">
                  <c:v>107611229</c:v>
                </c:pt>
                <c:pt idx="7">
                  <c:v>65523939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5-4F81-A5DC-DB72CF9C2A50}"/>
            </c:ext>
          </c:extLst>
        </c:ser>
        <c:ser>
          <c:idx val="1"/>
          <c:order val="1"/>
          <c:tx>
            <c:strRef>
              <c:f>'1 A+K 2019 final'!$C$22</c:f>
              <c:strCache>
                <c:ptCount val="1"/>
                <c:pt idx="0">
                  <c:v>příspěvek A+K 2018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'1 A+K 2019 final'!$A$23:$A$30</c:f>
              <c:strCache>
                <c:ptCount val="8"/>
                <c:pt idx="0">
                  <c:v>Ekonomická fakulta</c:v>
                </c:pt>
                <c:pt idx="1">
                  <c:v>Filozofická fakulta</c:v>
                </c:pt>
                <c:pt idx="2">
                  <c:v>Fakulta rybářství a ochrany vod</c:v>
                </c:pt>
                <c:pt idx="3">
                  <c:v>Pedagogická fakulta</c:v>
                </c:pt>
                <c:pt idx="4">
                  <c:v>Přírodovědecká fakulta</c:v>
                </c:pt>
                <c:pt idx="5">
                  <c:v>Teologická fakulta</c:v>
                </c:pt>
                <c:pt idx="6">
                  <c:v>Zdravotně sociální fakulta</c:v>
                </c:pt>
                <c:pt idx="7">
                  <c:v>Zemědělská fakulta</c:v>
                </c:pt>
              </c:strCache>
            </c:strRef>
          </c:cat>
          <c:val>
            <c:numRef>
              <c:f>'1 A+K 2019 final'!$C$23:$C$30</c:f>
              <c:numCache>
                <c:formatCode>#,##0</c:formatCode>
                <c:ptCount val="8"/>
                <c:pt idx="0">
                  <c:v>64133638</c:v>
                </c:pt>
                <c:pt idx="1">
                  <c:v>40266178</c:v>
                </c:pt>
                <c:pt idx="2">
                  <c:v>34845080</c:v>
                </c:pt>
                <c:pt idx="3">
                  <c:v>111057956</c:v>
                </c:pt>
                <c:pt idx="4">
                  <c:v>101897204</c:v>
                </c:pt>
                <c:pt idx="5">
                  <c:v>28405865</c:v>
                </c:pt>
                <c:pt idx="6">
                  <c:v>109360257</c:v>
                </c:pt>
                <c:pt idx="7">
                  <c:v>69787412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E5-4F81-A5DC-DB72CF9C2A50}"/>
            </c:ext>
          </c:extLst>
        </c:ser>
        <c:ser>
          <c:idx val="2"/>
          <c:order val="2"/>
          <c:tx>
            <c:strRef>
              <c:f>'1 A+K 2019 final'!$D$22</c:f>
              <c:strCache>
                <c:ptCount val="1"/>
                <c:pt idx="0">
                  <c:v>příspěvek A+K 2019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'1 A+K 2019 final'!$A$23:$A$30</c:f>
              <c:strCache>
                <c:ptCount val="8"/>
                <c:pt idx="0">
                  <c:v>Ekonomická fakulta</c:v>
                </c:pt>
                <c:pt idx="1">
                  <c:v>Filozofická fakulta</c:v>
                </c:pt>
                <c:pt idx="2">
                  <c:v>Fakulta rybářství a ochrany vod</c:v>
                </c:pt>
                <c:pt idx="3">
                  <c:v>Pedagogická fakulta</c:v>
                </c:pt>
                <c:pt idx="4">
                  <c:v>Přírodovědecká fakulta</c:v>
                </c:pt>
                <c:pt idx="5">
                  <c:v>Teologická fakulta</c:v>
                </c:pt>
                <c:pt idx="6">
                  <c:v>Zdravotně sociální fakulta</c:v>
                </c:pt>
                <c:pt idx="7">
                  <c:v>Zemědělská fakulta</c:v>
                </c:pt>
              </c:strCache>
            </c:strRef>
          </c:cat>
          <c:val>
            <c:numRef>
              <c:f>'1 A+K 2019 final'!$D$23:$D$30</c:f>
              <c:numCache>
                <c:formatCode>#,##0</c:formatCode>
                <c:ptCount val="8"/>
                <c:pt idx="0">
                  <c:v>65131486</c:v>
                </c:pt>
                <c:pt idx="1">
                  <c:v>41157952</c:v>
                </c:pt>
                <c:pt idx="2">
                  <c:v>35265075</c:v>
                </c:pt>
                <c:pt idx="3">
                  <c:v>111813632</c:v>
                </c:pt>
                <c:pt idx="4">
                  <c:v>100129209</c:v>
                </c:pt>
                <c:pt idx="5">
                  <c:v>30284794</c:v>
                </c:pt>
                <c:pt idx="6">
                  <c:v>110819742</c:v>
                </c:pt>
                <c:pt idx="7">
                  <c:v>70988657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E5-4F81-A5DC-DB72CF9C2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3588136"/>
        <c:axId val="611414120"/>
      </c:barChart>
      <c:catAx>
        <c:axId val="553588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11414120"/>
        <c:crosses val="autoZero"/>
        <c:auto val="1"/>
        <c:lblAlgn val="ctr"/>
        <c:lblOffset val="100"/>
        <c:noMultiLvlLbl val="0"/>
      </c:catAx>
      <c:valAx>
        <c:axId val="611414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53588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RVO - vývoj 2017 až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 Dotace na RVO'!$B$39</c:f>
              <c:strCache>
                <c:ptCount val="1"/>
                <c:pt idx="0">
                  <c:v>dotace RVO 2017 (Kč)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'2 Dotace na RVO'!$A$40:$A$47</c:f>
              <c:strCache>
                <c:ptCount val="8"/>
                <c:pt idx="0">
                  <c:v>Ekonomická fakulta</c:v>
                </c:pt>
                <c:pt idx="1">
                  <c:v>Filozofická fakulta</c:v>
                </c:pt>
                <c:pt idx="2">
                  <c:v>Fakulta rybářství a ochrany vod</c:v>
                </c:pt>
                <c:pt idx="3">
                  <c:v>Pedagogická fakulta</c:v>
                </c:pt>
                <c:pt idx="4">
                  <c:v>Přírodovědecká fakulta</c:v>
                </c:pt>
                <c:pt idx="5">
                  <c:v>Teologická fakulta</c:v>
                </c:pt>
                <c:pt idx="6">
                  <c:v>Zdravotně sociální fakulta</c:v>
                </c:pt>
                <c:pt idx="7">
                  <c:v>Zemědělská fakulta</c:v>
                </c:pt>
              </c:strCache>
            </c:strRef>
          </c:cat>
          <c:val>
            <c:numRef>
              <c:f>'2 Dotace na RVO'!$B$40:$B$47</c:f>
              <c:numCache>
                <c:formatCode>#,##0</c:formatCode>
                <c:ptCount val="8"/>
                <c:pt idx="0">
                  <c:v>9346946</c:v>
                </c:pt>
                <c:pt idx="1">
                  <c:v>16608086</c:v>
                </c:pt>
                <c:pt idx="2">
                  <c:v>50347061</c:v>
                </c:pt>
                <c:pt idx="3">
                  <c:v>11309662</c:v>
                </c:pt>
                <c:pt idx="4">
                  <c:v>76205207</c:v>
                </c:pt>
                <c:pt idx="5">
                  <c:v>9416647</c:v>
                </c:pt>
                <c:pt idx="6">
                  <c:v>5177501</c:v>
                </c:pt>
                <c:pt idx="7">
                  <c:v>21360361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B1-4FEC-8898-8EBB7F64A9ED}"/>
            </c:ext>
          </c:extLst>
        </c:ser>
        <c:ser>
          <c:idx val="1"/>
          <c:order val="1"/>
          <c:tx>
            <c:strRef>
              <c:f>'2 Dotace na RVO'!$C$39</c:f>
              <c:strCache>
                <c:ptCount val="1"/>
                <c:pt idx="0">
                  <c:v>dotace RVO 2018 (Kč)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'2 Dotace na RVO'!$A$40:$A$47</c:f>
              <c:strCache>
                <c:ptCount val="8"/>
                <c:pt idx="0">
                  <c:v>Ekonomická fakulta</c:v>
                </c:pt>
                <c:pt idx="1">
                  <c:v>Filozofická fakulta</c:v>
                </c:pt>
                <c:pt idx="2">
                  <c:v>Fakulta rybářství a ochrany vod</c:v>
                </c:pt>
                <c:pt idx="3">
                  <c:v>Pedagogická fakulta</c:v>
                </c:pt>
                <c:pt idx="4">
                  <c:v>Přírodovědecká fakulta</c:v>
                </c:pt>
                <c:pt idx="5">
                  <c:v>Teologická fakulta</c:v>
                </c:pt>
                <c:pt idx="6">
                  <c:v>Zdravotně sociální fakulta</c:v>
                </c:pt>
                <c:pt idx="7">
                  <c:v>Zemědělská fakulta</c:v>
                </c:pt>
              </c:strCache>
            </c:strRef>
          </c:cat>
          <c:val>
            <c:numRef>
              <c:f>'2 Dotace na RVO'!$C$40:$C$47</c:f>
              <c:numCache>
                <c:formatCode>#,##0</c:formatCode>
                <c:ptCount val="8"/>
                <c:pt idx="0">
                  <c:v>8852844</c:v>
                </c:pt>
                <c:pt idx="1">
                  <c:v>18171550</c:v>
                </c:pt>
                <c:pt idx="2">
                  <c:v>51821464</c:v>
                </c:pt>
                <c:pt idx="3">
                  <c:v>11586620</c:v>
                </c:pt>
                <c:pt idx="4">
                  <c:v>92992436</c:v>
                </c:pt>
                <c:pt idx="5">
                  <c:v>10667823</c:v>
                </c:pt>
                <c:pt idx="6">
                  <c:v>6423662</c:v>
                </c:pt>
                <c:pt idx="7">
                  <c:v>21597839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B1-4FEC-8898-8EBB7F64A9ED}"/>
            </c:ext>
          </c:extLst>
        </c:ser>
        <c:ser>
          <c:idx val="2"/>
          <c:order val="2"/>
          <c:tx>
            <c:strRef>
              <c:f>'2 Dotace na RVO'!$D$39</c:f>
              <c:strCache>
                <c:ptCount val="1"/>
                <c:pt idx="0">
                  <c:v>dotace RVO 2019 (Kč)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'2 Dotace na RVO'!$A$40:$A$47</c:f>
              <c:strCache>
                <c:ptCount val="8"/>
                <c:pt idx="0">
                  <c:v>Ekonomická fakulta</c:v>
                </c:pt>
                <c:pt idx="1">
                  <c:v>Filozofická fakulta</c:v>
                </c:pt>
                <c:pt idx="2">
                  <c:v>Fakulta rybářství a ochrany vod</c:v>
                </c:pt>
                <c:pt idx="3">
                  <c:v>Pedagogická fakulta</c:v>
                </c:pt>
                <c:pt idx="4">
                  <c:v>Přírodovědecká fakulta</c:v>
                </c:pt>
                <c:pt idx="5">
                  <c:v>Teologická fakulta</c:v>
                </c:pt>
                <c:pt idx="6">
                  <c:v>Zdravotně sociální fakulta</c:v>
                </c:pt>
                <c:pt idx="7">
                  <c:v>Zemědělská fakulta</c:v>
                </c:pt>
              </c:strCache>
            </c:strRef>
          </c:cat>
          <c:val>
            <c:numRef>
              <c:f>'2 Dotace na RVO'!$D$40:$D$47</c:f>
              <c:numCache>
                <c:formatCode>#,##0</c:formatCode>
                <c:ptCount val="8"/>
                <c:pt idx="0">
                  <c:v>8539741</c:v>
                </c:pt>
                <c:pt idx="1">
                  <c:v>18546423</c:v>
                </c:pt>
                <c:pt idx="2">
                  <c:v>63721493</c:v>
                </c:pt>
                <c:pt idx="3">
                  <c:v>11274733</c:v>
                </c:pt>
                <c:pt idx="4">
                  <c:v>89563833</c:v>
                </c:pt>
                <c:pt idx="5">
                  <c:v>10981105</c:v>
                </c:pt>
                <c:pt idx="6">
                  <c:v>6831790</c:v>
                </c:pt>
                <c:pt idx="7">
                  <c:v>20766897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B1-4FEC-8898-8EBB7F64A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0607088"/>
        <c:axId val="730616600"/>
      </c:barChart>
      <c:catAx>
        <c:axId val="73060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0616600"/>
        <c:crosses val="autoZero"/>
        <c:auto val="1"/>
        <c:lblAlgn val="ctr"/>
        <c:lblOffset val="100"/>
        <c:noMultiLvlLbl val="0"/>
      </c:catAx>
      <c:valAx>
        <c:axId val="730616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0607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Institucionální prostředky - vývoj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 Rekapituace'!$B$17</c:f>
              <c:strCache>
                <c:ptCount val="1"/>
                <c:pt idx="0">
                  <c:v>rok 2017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'3 Rekapituace'!$A$18:$A$26</c15:sqref>
                  </c15:fullRef>
                </c:ext>
              </c:extLst>
              <c:f>'3 Rekapituace'!$A$18:$A$25</c:f>
              <c:strCache>
                <c:ptCount val="8"/>
                <c:pt idx="0">
                  <c:v>Ekonomická fakulta</c:v>
                </c:pt>
                <c:pt idx="1">
                  <c:v>Filozofická fakulta</c:v>
                </c:pt>
                <c:pt idx="2">
                  <c:v>Fakulta rybářství a ochrany vod</c:v>
                </c:pt>
                <c:pt idx="3">
                  <c:v>Pedagogická fakulta</c:v>
                </c:pt>
                <c:pt idx="4">
                  <c:v>Přírodovědecká fakulta</c:v>
                </c:pt>
                <c:pt idx="5">
                  <c:v>Teologická fakulta</c:v>
                </c:pt>
                <c:pt idx="6">
                  <c:v>Zdravotně sociální fakulta</c:v>
                </c:pt>
                <c:pt idx="7">
                  <c:v>Zemědělská fakulta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 Rekapituace'!$B$18:$B$26</c15:sqref>
                  </c15:fullRef>
                </c:ext>
              </c:extLst>
              <c:f>'3 Rekapituace'!$B$18:$B$25</c:f>
              <c:numCache>
                <c:formatCode>#,##0</c:formatCode>
                <c:ptCount val="8"/>
                <c:pt idx="0">
                  <c:v>65545566</c:v>
                </c:pt>
                <c:pt idx="1">
                  <c:v>48706732</c:v>
                </c:pt>
                <c:pt idx="2">
                  <c:v>72599544</c:v>
                </c:pt>
                <c:pt idx="3">
                  <c:v>116453876</c:v>
                </c:pt>
                <c:pt idx="4">
                  <c:v>156333880</c:v>
                </c:pt>
                <c:pt idx="5">
                  <c:v>34284167</c:v>
                </c:pt>
                <c:pt idx="6">
                  <c:v>112788730</c:v>
                </c:pt>
                <c:pt idx="7">
                  <c:v>86884300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B3-4298-9782-5C1ECBB2985A}"/>
            </c:ext>
          </c:extLst>
        </c:ser>
        <c:ser>
          <c:idx val="1"/>
          <c:order val="1"/>
          <c:tx>
            <c:strRef>
              <c:f>'3 Rekapituace'!$C$17</c:f>
              <c:strCache>
                <c:ptCount val="1"/>
                <c:pt idx="0">
                  <c:v>rok 2018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'3 Rekapituace'!$A$18:$A$26</c15:sqref>
                  </c15:fullRef>
                </c:ext>
              </c:extLst>
              <c:f>'3 Rekapituace'!$A$18:$A$25</c:f>
              <c:strCache>
                <c:ptCount val="8"/>
                <c:pt idx="0">
                  <c:v>Ekonomická fakulta</c:v>
                </c:pt>
                <c:pt idx="1">
                  <c:v>Filozofická fakulta</c:v>
                </c:pt>
                <c:pt idx="2">
                  <c:v>Fakulta rybářství a ochrany vod</c:v>
                </c:pt>
                <c:pt idx="3">
                  <c:v>Pedagogická fakulta</c:v>
                </c:pt>
                <c:pt idx="4">
                  <c:v>Přírodovědecká fakulta</c:v>
                </c:pt>
                <c:pt idx="5">
                  <c:v>Teologická fakulta</c:v>
                </c:pt>
                <c:pt idx="6">
                  <c:v>Zdravotně sociální fakulta</c:v>
                </c:pt>
                <c:pt idx="7">
                  <c:v>Zemědělská fakulta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 Rekapituace'!$C$18:$C$26</c15:sqref>
                  </c15:fullRef>
                </c:ext>
              </c:extLst>
              <c:f>'3 Rekapituace'!$C$18:$C$25</c:f>
              <c:numCache>
                <c:formatCode>#,##0</c:formatCode>
                <c:ptCount val="8"/>
                <c:pt idx="0">
                  <c:v>72986482</c:v>
                </c:pt>
                <c:pt idx="1">
                  <c:v>58437728</c:v>
                </c:pt>
                <c:pt idx="2">
                  <c:v>86666544</c:v>
                </c:pt>
                <c:pt idx="3">
                  <c:v>122644576</c:v>
                </c:pt>
                <c:pt idx="4">
                  <c:v>194889640</c:v>
                </c:pt>
                <c:pt idx="5">
                  <c:v>39073688</c:v>
                </c:pt>
                <c:pt idx="6">
                  <c:v>115783919</c:v>
                </c:pt>
                <c:pt idx="7">
                  <c:v>91385251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B3-4298-9782-5C1ECBB2985A}"/>
            </c:ext>
          </c:extLst>
        </c:ser>
        <c:ser>
          <c:idx val="2"/>
          <c:order val="2"/>
          <c:tx>
            <c:strRef>
              <c:f>'3 Rekapituace'!$D$17</c:f>
              <c:strCache>
                <c:ptCount val="1"/>
                <c:pt idx="0">
                  <c:v>rok 2019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'3 Rekapituace'!$A$18:$A$26</c15:sqref>
                  </c15:fullRef>
                </c:ext>
              </c:extLst>
              <c:f>'3 Rekapituace'!$A$18:$A$25</c:f>
              <c:strCache>
                <c:ptCount val="8"/>
                <c:pt idx="0">
                  <c:v>Ekonomická fakulta</c:v>
                </c:pt>
                <c:pt idx="1">
                  <c:v>Filozofická fakulta</c:v>
                </c:pt>
                <c:pt idx="2">
                  <c:v>Fakulta rybářství a ochrany vod</c:v>
                </c:pt>
                <c:pt idx="3">
                  <c:v>Pedagogická fakulta</c:v>
                </c:pt>
                <c:pt idx="4">
                  <c:v>Přírodovědecká fakulta</c:v>
                </c:pt>
                <c:pt idx="5">
                  <c:v>Teologická fakulta</c:v>
                </c:pt>
                <c:pt idx="6">
                  <c:v>Zdravotně sociální fakulta</c:v>
                </c:pt>
                <c:pt idx="7">
                  <c:v>Zemědělská fakulta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 Rekapituace'!$D$18:$D$26</c15:sqref>
                  </c15:fullRef>
                </c:ext>
              </c:extLst>
              <c:f>'3 Rekapituace'!$D$18:$D$25</c:f>
              <c:numCache>
                <c:formatCode>#,##0</c:formatCode>
                <c:ptCount val="8"/>
                <c:pt idx="0">
                  <c:v>73671227</c:v>
                </c:pt>
                <c:pt idx="1">
                  <c:v>59704375</c:v>
                </c:pt>
                <c:pt idx="2">
                  <c:v>98986568</c:v>
                </c:pt>
                <c:pt idx="3">
                  <c:v>123088365</c:v>
                </c:pt>
                <c:pt idx="4">
                  <c:v>189693042</c:v>
                </c:pt>
                <c:pt idx="5">
                  <c:v>41265899</c:v>
                </c:pt>
                <c:pt idx="6">
                  <c:v>117651532</c:v>
                </c:pt>
                <c:pt idx="7">
                  <c:v>91755554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B3-4298-9782-5C1ECBB29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0549480"/>
        <c:axId val="550547840"/>
      </c:barChart>
      <c:catAx>
        <c:axId val="55054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50547840"/>
        <c:crosses val="autoZero"/>
        <c:auto val="1"/>
        <c:lblAlgn val="ctr"/>
        <c:lblOffset val="100"/>
        <c:noMultiLvlLbl val="0"/>
      </c:catAx>
      <c:valAx>
        <c:axId val="55054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50549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23089</xdr:colOff>
      <xdr:row>21</xdr:row>
      <xdr:rowOff>8660</xdr:rowOff>
    </xdr:from>
    <xdr:to>
      <xdr:col>14</xdr:col>
      <xdr:colOff>112568</xdr:colOff>
      <xdr:row>39</xdr:row>
      <xdr:rowOff>148648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66679</xdr:colOff>
      <xdr:row>37</xdr:row>
      <xdr:rowOff>161925</xdr:rowOff>
    </xdr:from>
    <xdr:to>
      <xdr:col>12</xdr:col>
      <xdr:colOff>390524</xdr:colOff>
      <xdr:row>55</xdr:row>
      <xdr:rowOff>9525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228605</xdr:colOff>
      <xdr:row>6</xdr:row>
      <xdr:rowOff>152400</xdr:rowOff>
    </xdr:from>
    <xdr:to>
      <xdr:col>18</xdr:col>
      <xdr:colOff>295275</xdr:colOff>
      <xdr:row>34</xdr:row>
      <xdr:rowOff>76199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dysea\PEC\jcu_ww_ro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REKLEN"/>
      <sheetName val="DATA"/>
      <sheetName val="STAVY"/>
      <sheetName val="Report"/>
      <sheetName val="DOC"/>
      <sheetName val="DCD"/>
      <sheetName val="CFG"/>
      <sheetName val="SEL Ora"/>
      <sheetName val="Zdroj"/>
      <sheetName val="Zdroj (2)"/>
      <sheetName val="SEL 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A15" sqref="A15"/>
    </sheetView>
  </sheetViews>
  <sheetFormatPr defaultRowHeight="15" x14ac:dyDescent="0.25"/>
  <cols>
    <col min="1" max="1" width="117.7109375" bestFit="1" customWidth="1"/>
    <col min="2" max="2" width="26.7109375" bestFit="1" customWidth="1"/>
  </cols>
  <sheetData>
    <row r="1" spans="1:2" ht="15.75" x14ac:dyDescent="0.25">
      <c r="A1" s="58" t="s">
        <v>79</v>
      </c>
      <c r="B1" s="70" t="s">
        <v>80</v>
      </c>
    </row>
    <row r="2" spans="1:2" ht="15.75" x14ac:dyDescent="0.25">
      <c r="A2" s="58" t="s">
        <v>17</v>
      </c>
      <c r="B2" s="60" t="s">
        <v>59</v>
      </c>
    </row>
    <row r="3" spans="1:2" ht="15.75" x14ac:dyDescent="0.25">
      <c r="A3" s="41" t="s">
        <v>63</v>
      </c>
      <c r="B3" s="59" t="s">
        <v>68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D31"/>
  <sheetViews>
    <sheetView zoomScale="110" zoomScaleNormal="110" workbookViewId="0">
      <selection activeCell="A2" sqref="A2"/>
    </sheetView>
  </sheetViews>
  <sheetFormatPr defaultRowHeight="15" x14ac:dyDescent="0.25"/>
  <cols>
    <col min="1" max="1" width="30" bestFit="1" customWidth="1"/>
    <col min="2" max="2" width="11.85546875" bestFit="1" customWidth="1"/>
    <col min="3" max="3" width="11.85546875" style="17" customWidth="1"/>
    <col min="4" max="4" width="16.42578125" style="17" customWidth="1"/>
  </cols>
  <sheetData>
    <row r="1" spans="1:4" x14ac:dyDescent="0.25">
      <c r="A1" s="4" t="s">
        <v>79</v>
      </c>
    </row>
    <row r="3" spans="1:4" x14ac:dyDescent="0.25">
      <c r="A3" t="s">
        <v>45</v>
      </c>
      <c r="B3" s="17" t="e">
        <f>#REF!</f>
        <v>#REF!</v>
      </c>
    </row>
    <row r="4" spans="1:4" x14ac:dyDescent="0.25">
      <c r="A4" t="s">
        <v>46</v>
      </c>
      <c r="B4" s="17">
        <v>95165569</v>
      </c>
    </row>
    <row r="5" spans="1:4" x14ac:dyDescent="0.25">
      <c r="A5" t="s">
        <v>47</v>
      </c>
      <c r="B5" s="17" t="e">
        <f>SUM(B3:B4)</f>
        <v>#REF!</v>
      </c>
    </row>
    <row r="6" spans="1:4" x14ac:dyDescent="0.25">
      <c r="A6" t="s">
        <v>49</v>
      </c>
      <c r="B6" s="17">
        <f>24759209+5008714</f>
        <v>29767923</v>
      </c>
    </row>
    <row r="7" spans="1:4" x14ac:dyDescent="0.25">
      <c r="A7" t="s">
        <v>48</v>
      </c>
      <c r="B7" s="17" t="e">
        <f>SUM(B5:B6)</f>
        <v>#REF!</v>
      </c>
    </row>
    <row r="9" spans="1:4" ht="30" x14ac:dyDescent="0.25">
      <c r="A9" s="49" t="s">
        <v>0</v>
      </c>
      <c r="B9" s="49" t="s">
        <v>53</v>
      </c>
      <c r="C9" s="49" t="s">
        <v>51</v>
      </c>
      <c r="D9" s="49" t="s">
        <v>50</v>
      </c>
    </row>
    <row r="10" spans="1:4" x14ac:dyDescent="0.25">
      <c r="A10" s="50" t="s">
        <v>1</v>
      </c>
      <c r="B10" s="12">
        <v>53535599</v>
      </c>
      <c r="C10" s="12">
        <v>11595887</v>
      </c>
      <c r="D10" s="13">
        <f>SUM(B10:C10)</f>
        <v>65131486</v>
      </c>
    </row>
    <row r="11" spans="1:4" x14ac:dyDescent="0.25">
      <c r="A11" s="51" t="s">
        <v>2</v>
      </c>
      <c r="B11" s="12">
        <v>30577624</v>
      </c>
      <c r="C11" s="12">
        <v>10580328</v>
      </c>
      <c r="D11" s="13">
        <f t="shared" ref="D11:D17" si="0">SUM(B11:C11)</f>
        <v>41157952</v>
      </c>
    </row>
    <row r="12" spans="1:4" x14ac:dyDescent="0.25">
      <c r="A12" s="50" t="s">
        <v>3</v>
      </c>
      <c r="B12" s="12">
        <v>21198030</v>
      </c>
      <c r="C12" s="12">
        <v>14067045</v>
      </c>
      <c r="D12" s="13">
        <f t="shared" si="0"/>
        <v>35265075</v>
      </c>
    </row>
    <row r="13" spans="1:4" x14ac:dyDescent="0.25">
      <c r="A13" s="50" t="s">
        <v>4</v>
      </c>
      <c r="B13" s="12">
        <v>100161863</v>
      </c>
      <c r="C13" s="12">
        <v>11651769</v>
      </c>
      <c r="D13" s="13">
        <f t="shared" si="0"/>
        <v>111813632</v>
      </c>
    </row>
    <row r="14" spans="1:4" x14ac:dyDescent="0.25">
      <c r="A14" s="50" t="s">
        <v>5</v>
      </c>
      <c r="B14" s="12">
        <v>76331706</v>
      </c>
      <c r="C14" s="12">
        <v>23797503</v>
      </c>
      <c r="D14" s="13">
        <f t="shared" si="0"/>
        <v>100129209</v>
      </c>
    </row>
    <row r="15" spans="1:4" x14ac:dyDescent="0.25">
      <c r="A15" s="50" t="s">
        <v>6</v>
      </c>
      <c r="B15" s="12">
        <v>23689150</v>
      </c>
      <c r="C15" s="12">
        <v>6595644</v>
      </c>
      <c r="D15" s="13">
        <f t="shared" si="0"/>
        <v>30284794</v>
      </c>
    </row>
    <row r="16" spans="1:4" x14ac:dyDescent="0.25">
      <c r="A16" s="51" t="s">
        <v>7</v>
      </c>
      <c r="B16" s="12">
        <v>102511976</v>
      </c>
      <c r="C16" s="12">
        <v>8307766</v>
      </c>
      <c r="D16" s="13">
        <f t="shared" si="0"/>
        <v>110819742</v>
      </c>
    </row>
    <row r="17" spans="1:4" x14ac:dyDescent="0.25">
      <c r="A17" s="51" t="s">
        <v>8</v>
      </c>
      <c r="B17" s="12">
        <v>62419030</v>
      </c>
      <c r="C17" s="12">
        <v>8569627</v>
      </c>
      <c r="D17" s="13">
        <f t="shared" si="0"/>
        <v>70988657</v>
      </c>
    </row>
    <row r="18" spans="1:4" x14ac:dyDescent="0.25">
      <c r="A18" s="52" t="s">
        <v>9</v>
      </c>
      <c r="B18" s="53">
        <f>SUM(B10:B17)</f>
        <v>470424978</v>
      </c>
      <c r="C18" s="53">
        <f>SUM(C10:C17)</f>
        <v>95165569</v>
      </c>
      <c r="D18" s="53">
        <f>SUM(D10:D17)</f>
        <v>565590547</v>
      </c>
    </row>
    <row r="22" spans="1:4" ht="30" x14ac:dyDescent="0.25">
      <c r="A22" s="49" t="s">
        <v>0</v>
      </c>
      <c r="B22" s="43" t="s">
        <v>55</v>
      </c>
      <c r="C22" s="43" t="s">
        <v>54</v>
      </c>
      <c r="D22" s="49" t="s">
        <v>58</v>
      </c>
    </row>
    <row r="23" spans="1:4" x14ac:dyDescent="0.25">
      <c r="A23" s="50" t="s">
        <v>1</v>
      </c>
      <c r="B23" s="44">
        <v>56198620</v>
      </c>
      <c r="C23" s="44">
        <v>64133638</v>
      </c>
      <c r="D23" s="13">
        <v>65131486</v>
      </c>
    </row>
    <row r="24" spans="1:4" x14ac:dyDescent="0.25">
      <c r="A24" s="51" t="s">
        <v>2</v>
      </c>
      <c r="B24" s="44">
        <v>32098646</v>
      </c>
      <c r="C24" s="44">
        <v>40266178</v>
      </c>
      <c r="D24" s="13">
        <v>41157952</v>
      </c>
    </row>
    <row r="25" spans="1:4" x14ac:dyDescent="0.25">
      <c r="A25" s="50" t="s">
        <v>3</v>
      </c>
      <c r="B25" s="44">
        <v>22252483</v>
      </c>
      <c r="C25" s="44">
        <v>34845080</v>
      </c>
      <c r="D25" s="13">
        <v>35265075</v>
      </c>
    </row>
    <row r="26" spans="1:4" x14ac:dyDescent="0.25">
      <c r="A26" s="50" t="s">
        <v>4</v>
      </c>
      <c r="B26" s="44">
        <v>105144214</v>
      </c>
      <c r="C26" s="44">
        <v>111057956</v>
      </c>
      <c r="D26" s="13">
        <v>111813632</v>
      </c>
    </row>
    <row r="27" spans="1:4" x14ac:dyDescent="0.25">
      <c r="A27" s="50" t="s">
        <v>5</v>
      </c>
      <c r="B27" s="44">
        <v>80128673</v>
      </c>
      <c r="C27" s="44">
        <v>101897204</v>
      </c>
      <c r="D27" s="13">
        <v>100129209</v>
      </c>
    </row>
    <row r="28" spans="1:4" x14ac:dyDescent="0.25">
      <c r="A28" s="50" t="s">
        <v>6</v>
      </c>
      <c r="B28" s="44">
        <v>24867520</v>
      </c>
      <c r="C28" s="44">
        <v>28405865</v>
      </c>
      <c r="D28" s="13">
        <v>30284794</v>
      </c>
    </row>
    <row r="29" spans="1:4" x14ac:dyDescent="0.25">
      <c r="A29" s="51" t="s">
        <v>7</v>
      </c>
      <c r="B29" s="44">
        <v>107611229</v>
      </c>
      <c r="C29" s="44">
        <v>109360257</v>
      </c>
      <c r="D29" s="13">
        <v>110819742</v>
      </c>
    </row>
    <row r="30" spans="1:4" x14ac:dyDescent="0.25">
      <c r="A30" s="51" t="s">
        <v>8</v>
      </c>
      <c r="B30" s="44">
        <v>65523939</v>
      </c>
      <c r="C30" s="44">
        <v>69787412</v>
      </c>
      <c r="D30" s="13">
        <v>70988657</v>
      </c>
    </row>
    <row r="31" spans="1:4" x14ac:dyDescent="0.25">
      <c r="A31" s="52" t="s">
        <v>9</v>
      </c>
      <c r="B31" s="16">
        <f>SUM(B23:B30)</f>
        <v>493825324</v>
      </c>
      <c r="C31" s="16">
        <f>SUM(C23:C30)</f>
        <v>559753590</v>
      </c>
      <c r="D31" s="53">
        <f>SUM(D23:D30)</f>
        <v>565590547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54"/>
  <sheetViews>
    <sheetView zoomScaleNormal="100" workbookViewId="0">
      <pane xSplit="1" topLeftCell="B1" activePane="topRight" state="frozen"/>
      <selection activeCell="A55" sqref="A55"/>
      <selection pane="topRight"/>
    </sheetView>
  </sheetViews>
  <sheetFormatPr defaultRowHeight="15" x14ac:dyDescent="0.25"/>
  <cols>
    <col min="1" max="1" width="28.42578125" customWidth="1"/>
    <col min="2" max="2" width="12.85546875" customWidth="1"/>
    <col min="3" max="3" width="13.7109375" bestFit="1" customWidth="1"/>
    <col min="4" max="4" width="13.140625" customWidth="1"/>
    <col min="5" max="6" width="12.42578125" bestFit="1" customWidth="1"/>
    <col min="7" max="7" width="15" bestFit="1" customWidth="1"/>
    <col min="8" max="9" width="14.140625" customWidth="1"/>
    <col min="10" max="10" width="8.85546875" bestFit="1" customWidth="1"/>
    <col min="11" max="11" width="13.28515625" bestFit="1" customWidth="1"/>
    <col min="12" max="12" width="9.28515625" bestFit="1" customWidth="1"/>
    <col min="13" max="13" width="11.7109375" bestFit="1" customWidth="1"/>
    <col min="14" max="14" width="15.85546875" bestFit="1" customWidth="1"/>
  </cols>
  <sheetData>
    <row r="1" spans="1:13" s="1" customFormat="1" ht="15.75" x14ac:dyDescent="0.25">
      <c r="A1" s="6" t="s">
        <v>17</v>
      </c>
    </row>
    <row r="3" spans="1:13" x14ac:dyDescent="0.25">
      <c r="A3" t="s">
        <v>18</v>
      </c>
    </row>
    <row r="4" spans="1:13" s="7" customFormat="1" x14ac:dyDescent="0.25">
      <c r="A4" s="7" t="s">
        <v>10</v>
      </c>
      <c r="F4" s="72">
        <v>226647182</v>
      </c>
      <c r="G4" s="72"/>
    </row>
    <row r="5" spans="1:13" s="8" customFormat="1" x14ac:dyDescent="0.25">
      <c r="A5" s="8" t="s">
        <v>11</v>
      </c>
      <c r="F5" s="73">
        <v>4532944</v>
      </c>
      <c r="G5" s="73"/>
    </row>
    <row r="6" spans="1:13" s="8" customFormat="1" x14ac:dyDescent="0.25">
      <c r="A6" s="8" t="s">
        <v>12</v>
      </c>
      <c r="F6" s="73">
        <v>18131775</v>
      </c>
      <c r="G6" s="73"/>
    </row>
    <row r="7" spans="1:13" s="8" customFormat="1" x14ac:dyDescent="0.25">
      <c r="A7" s="8" t="s">
        <v>13</v>
      </c>
      <c r="F7" s="73">
        <v>203982463</v>
      </c>
      <c r="G7" s="73"/>
    </row>
    <row r="8" spans="1:13" s="8" customFormat="1" x14ac:dyDescent="0.25">
      <c r="F8" s="27"/>
      <c r="G8" s="27"/>
    </row>
    <row r="9" spans="1:13" s="8" customFormat="1" x14ac:dyDescent="0.25">
      <c r="A9" s="8" t="s">
        <v>19</v>
      </c>
      <c r="F9" s="27"/>
      <c r="G9" s="27"/>
    </row>
    <row r="10" spans="1:13" s="7" customFormat="1" x14ac:dyDescent="0.25">
      <c r="A10" s="7" t="s">
        <v>10</v>
      </c>
      <c r="F10" s="74">
        <v>235892194</v>
      </c>
      <c r="G10" s="74"/>
      <c r="H10" s="28"/>
      <c r="J10" s="34"/>
    </row>
    <row r="11" spans="1:13" s="7" customFormat="1" x14ac:dyDescent="0.25">
      <c r="A11" s="7" t="s">
        <v>20</v>
      </c>
      <c r="F11" s="29"/>
      <c r="G11" s="29"/>
      <c r="H11" s="28"/>
    </row>
    <row r="12" spans="1:13" s="7" customFormat="1" x14ac:dyDescent="0.25">
      <c r="A12" s="7" t="s">
        <v>21</v>
      </c>
      <c r="F12" s="29"/>
      <c r="G12" s="29"/>
      <c r="H12" s="28">
        <v>226647182</v>
      </c>
      <c r="M12" s="34"/>
    </row>
    <row r="13" spans="1:13" s="7" customFormat="1" x14ac:dyDescent="0.25">
      <c r="A13" s="7" t="s">
        <v>22</v>
      </c>
      <c r="F13" s="29"/>
      <c r="G13" s="29"/>
      <c r="H13" s="39">
        <v>9245012</v>
      </c>
      <c r="M13" s="34"/>
    </row>
    <row r="14" spans="1:13" s="8" customFormat="1" x14ac:dyDescent="0.25">
      <c r="A14" s="8" t="s">
        <v>23</v>
      </c>
      <c r="F14" s="76">
        <v>176784802</v>
      </c>
      <c r="G14" s="76"/>
      <c r="J14" s="30"/>
      <c r="M14" s="31"/>
    </row>
    <row r="15" spans="1:13" s="8" customFormat="1" x14ac:dyDescent="0.25">
      <c r="A15" s="8" t="s">
        <v>24</v>
      </c>
      <c r="F15" s="73">
        <v>29464134</v>
      </c>
      <c r="G15" s="73"/>
    </row>
    <row r="16" spans="1:13" s="8" customFormat="1" x14ac:dyDescent="0.25">
      <c r="B16" s="8" t="s">
        <v>34</v>
      </c>
      <c r="F16" s="77">
        <v>21428461</v>
      </c>
      <c r="G16" s="77"/>
      <c r="J16" s="31"/>
      <c r="K16" s="31"/>
    </row>
    <row r="17" spans="1:14" s="8" customFormat="1" x14ac:dyDescent="0.25">
      <c r="B17" s="8" t="s">
        <v>28</v>
      </c>
      <c r="F17" s="78">
        <v>8035673</v>
      </c>
      <c r="G17" s="78"/>
      <c r="J17" s="31"/>
      <c r="K17" s="31"/>
    </row>
    <row r="18" spans="1:14" s="8" customFormat="1" x14ac:dyDescent="0.25">
      <c r="B18" s="8" t="s">
        <v>29</v>
      </c>
      <c r="F18" s="73">
        <v>0</v>
      </c>
      <c r="G18" s="73"/>
      <c r="J18" s="31"/>
    </row>
    <row r="19" spans="1:14" s="7" customFormat="1" x14ac:dyDescent="0.25">
      <c r="F19" s="29"/>
      <c r="G19" s="29"/>
      <c r="H19" s="28"/>
    </row>
    <row r="20" spans="1:14" s="8" customFormat="1" x14ac:dyDescent="0.25">
      <c r="A20" s="8" t="s">
        <v>25</v>
      </c>
      <c r="F20" s="79">
        <v>4532943</v>
      </c>
      <c r="G20" s="79"/>
    </row>
    <row r="21" spans="1:14" s="8" customFormat="1" x14ac:dyDescent="0.25">
      <c r="A21" s="8" t="s">
        <v>26</v>
      </c>
      <c r="F21" s="75">
        <v>14732067</v>
      </c>
      <c r="G21" s="75"/>
    </row>
    <row r="22" spans="1:14" s="8" customFormat="1" x14ac:dyDescent="0.25">
      <c r="A22" s="8" t="s">
        <v>27</v>
      </c>
      <c r="F22" s="75">
        <v>1133236</v>
      </c>
      <c r="G22" s="75"/>
    </row>
    <row r="23" spans="1:14" x14ac:dyDescent="0.25">
      <c r="N23" s="9"/>
    </row>
    <row r="24" spans="1:14" s="46" customFormat="1" ht="60" x14ac:dyDescent="0.25">
      <c r="A24" s="47" t="s">
        <v>60</v>
      </c>
      <c r="B24" s="47" t="s">
        <v>14</v>
      </c>
      <c r="C24" s="47" t="s">
        <v>30</v>
      </c>
      <c r="D24" s="47" t="s">
        <v>31</v>
      </c>
      <c r="E24" s="47" t="s">
        <v>32</v>
      </c>
      <c r="F24" s="47" t="s">
        <v>33</v>
      </c>
      <c r="G24" s="47" t="s">
        <v>37</v>
      </c>
      <c r="H24" s="47" t="s">
        <v>38</v>
      </c>
      <c r="I24" s="47" t="s">
        <v>39</v>
      </c>
      <c r="J24" s="47" t="s">
        <v>40</v>
      </c>
      <c r="K24" s="47" t="s">
        <v>41</v>
      </c>
      <c r="L24" s="47" t="s">
        <v>42</v>
      </c>
      <c r="M24" s="47" t="s">
        <v>44</v>
      </c>
      <c r="N24" s="47" t="s">
        <v>36</v>
      </c>
    </row>
    <row r="25" spans="1:14" x14ac:dyDescent="0.25">
      <c r="A25" s="5" t="s">
        <v>1</v>
      </c>
      <c r="B25" s="10">
        <v>3250.63273824</v>
      </c>
      <c r="C25" s="56">
        <v>3675499.16</v>
      </c>
      <c r="D25" s="11">
        <v>9</v>
      </c>
      <c r="E25" s="11">
        <v>3</v>
      </c>
      <c r="F25" s="11">
        <v>0</v>
      </c>
      <c r="G25" s="36">
        <v>7381300</v>
      </c>
      <c r="H25" s="35">
        <v>426998</v>
      </c>
      <c r="I25" s="37">
        <v>159649</v>
      </c>
      <c r="J25" s="13">
        <v>0</v>
      </c>
      <c r="K25" s="38">
        <v>0</v>
      </c>
      <c r="L25" s="38">
        <v>0</v>
      </c>
      <c r="M25" s="61">
        <v>571794</v>
      </c>
      <c r="N25" s="40">
        <f>SUM(G25:M25)</f>
        <v>8539741</v>
      </c>
    </row>
    <row r="26" spans="1:14" x14ac:dyDescent="0.25">
      <c r="A26" s="5" t="s">
        <v>2</v>
      </c>
      <c r="B26" s="10">
        <v>6441.47913324</v>
      </c>
      <c r="C26" s="56">
        <v>28977000</v>
      </c>
      <c r="D26" s="11">
        <v>26</v>
      </c>
      <c r="E26" s="11">
        <v>22</v>
      </c>
      <c r="F26" s="11">
        <v>0</v>
      </c>
      <c r="G26" s="36">
        <v>14626843</v>
      </c>
      <c r="H26" s="35">
        <v>1520967</v>
      </c>
      <c r="I26" s="37">
        <v>1170760</v>
      </c>
      <c r="J26" s="13">
        <v>0</v>
      </c>
      <c r="K26" s="38">
        <v>0</v>
      </c>
      <c r="L26" s="38">
        <v>0</v>
      </c>
      <c r="M26" s="61">
        <v>1227853</v>
      </c>
      <c r="N26" s="40">
        <f t="shared" ref="N26:N32" si="0">SUM(G26:M26)</f>
        <v>18546423</v>
      </c>
    </row>
    <row r="27" spans="1:14" x14ac:dyDescent="0.25">
      <c r="A27" s="5" t="s">
        <v>3</v>
      </c>
      <c r="B27" s="10">
        <v>18251.814695239998</v>
      </c>
      <c r="C27" s="56">
        <v>169743194.71000001</v>
      </c>
      <c r="D27" s="11">
        <v>55</v>
      </c>
      <c r="E27" s="11">
        <v>30</v>
      </c>
      <c r="F27" s="11">
        <v>0</v>
      </c>
      <c r="G27" s="36">
        <v>41444894</v>
      </c>
      <c r="H27" s="35">
        <v>4915200</v>
      </c>
      <c r="I27" s="37">
        <v>1596491</v>
      </c>
      <c r="J27" s="13">
        <v>0</v>
      </c>
      <c r="K27" s="38">
        <v>14732067</v>
      </c>
      <c r="L27" s="38">
        <v>0</v>
      </c>
      <c r="M27" s="61">
        <v>1032841</v>
      </c>
      <c r="N27" s="40">
        <f t="shared" si="0"/>
        <v>63721493</v>
      </c>
    </row>
    <row r="28" spans="1:14" x14ac:dyDescent="0.25">
      <c r="A28" s="5" t="s">
        <v>4</v>
      </c>
      <c r="B28" s="10">
        <v>4214.3770652399999</v>
      </c>
      <c r="C28" s="56">
        <v>10470542.379999999</v>
      </c>
      <c r="D28" s="11">
        <v>8</v>
      </c>
      <c r="E28" s="11">
        <v>2</v>
      </c>
      <c r="F28" s="11">
        <v>0</v>
      </c>
      <c r="G28" s="36">
        <v>9569701</v>
      </c>
      <c r="H28" s="35">
        <v>492327</v>
      </c>
      <c r="I28" s="37">
        <v>106433</v>
      </c>
      <c r="J28" s="13">
        <v>0</v>
      </c>
      <c r="K28" s="38">
        <v>0</v>
      </c>
      <c r="L28" s="38">
        <v>0</v>
      </c>
      <c r="M28" s="61">
        <v>1106272</v>
      </c>
      <c r="N28" s="40">
        <f t="shared" si="0"/>
        <v>11274733</v>
      </c>
    </row>
    <row r="29" spans="1:14" x14ac:dyDescent="0.25">
      <c r="A29" s="5" t="s">
        <v>5</v>
      </c>
      <c r="B29" s="10">
        <v>32308.361405240001</v>
      </c>
      <c r="C29" s="56">
        <v>370981596.20000005</v>
      </c>
      <c r="D29" s="11">
        <v>102</v>
      </c>
      <c r="E29" s="11">
        <v>57</v>
      </c>
      <c r="F29" s="11">
        <v>0</v>
      </c>
      <c r="G29" s="36">
        <v>73363479</v>
      </c>
      <c r="H29" s="35">
        <v>9995066</v>
      </c>
      <c r="I29" s="37">
        <v>3033334</v>
      </c>
      <c r="J29" s="13">
        <v>0</v>
      </c>
      <c r="K29" s="38">
        <v>0</v>
      </c>
      <c r="L29" s="38">
        <v>0</v>
      </c>
      <c r="M29" s="61">
        <v>3171954</v>
      </c>
      <c r="N29" s="40">
        <f t="shared" si="0"/>
        <v>89563833</v>
      </c>
    </row>
    <row r="30" spans="1:14" x14ac:dyDescent="0.25">
      <c r="A30" s="5" t="s">
        <v>6</v>
      </c>
      <c r="B30" s="10">
        <v>3884.6391032399997</v>
      </c>
      <c r="C30" s="56">
        <v>13251622</v>
      </c>
      <c r="D30" s="11">
        <v>10</v>
      </c>
      <c r="E30" s="11">
        <v>15</v>
      </c>
      <c r="F30" s="11">
        <v>0</v>
      </c>
      <c r="G30" s="36">
        <v>8820956</v>
      </c>
      <c r="H30" s="35">
        <v>617968</v>
      </c>
      <c r="I30" s="37">
        <v>798246</v>
      </c>
      <c r="J30" s="13">
        <v>0</v>
      </c>
      <c r="K30" s="38">
        <v>0</v>
      </c>
      <c r="L30" s="38">
        <v>0</v>
      </c>
      <c r="M30" s="61">
        <v>743935</v>
      </c>
      <c r="N30" s="40">
        <f t="shared" si="0"/>
        <v>10981105</v>
      </c>
    </row>
    <row r="31" spans="1:14" x14ac:dyDescent="0.25">
      <c r="A31" s="5" t="s">
        <v>7</v>
      </c>
      <c r="B31" s="10">
        <v>2134.6489242399998</v>
      </c>
      <c r="C31" s="56">
        <v>26087899.66</v>
      </c>
      <c r="D31" s="11">
        <v>17</v>
      </c>
      <c r="E31" s="11">
        <v>3</v>
      </c>
      <c r="F31" s="11">
        <v>0</v>
      </c>
      <c r="G31" s="36">
        <v>4847206</v>
      </c>
      <c r="H31" s="35">
        <v>1106280</v>
      </c>
      <c r="I31" s="37">
        <v>159649</v>
      </c>
      <c r="J31" s="13">
        <v>0</v>
      </c>
      <c r="K31" s="38">
        <v>0</v>
      </c>
      <c r="L31" s="38">
        <v>0</v>
      </c>
      <c r="M31" s="61">
        <v>718655</v>
      </c>
      <c r="N31" s="40">
        <f t="shared" si="0"/>
        <v>6831790</v>
      </c>
    </row>
    <row r="32" spans="1:14" x14ac:dyDescent="0.25">
      <c r="A32" s="5" t="s">
        <v>8</v>
      </c>
      <c r="B32" s="10">
        <v>7367.8695532400006</v>
      </c>
      <c r="C32" s="56">
        <v>61188266</v>
      </c>
      <c r="D32" s="11">
        <v>34</v>
      </c>
      <c r="E32" s="11">
        <v>19</v>
      </c>
      <c r="F32" s="11">
        <v>0</v>
      </c>
      <c r="G32" s="36">
        <v>16730423</v>
      </c>
      <c r="H32" s="35">
        <v>2353655</v>
      </c>
      <c r="I32" s="37">
        <v>1011111</v>
      </c>
      <c r="J32" s="13">
        <v>0</v>
      </c>
      <c r="K32" s="38">
        <v>0</v>
      </c>
      <c r="L32" s="38">
        <v>0</v>
      </c>
      <c r="M32" s="61">
        <v>671708</v>
      </c>
      <c r="N32" s="40">
        <f t="shared" si="0"/>
        <v>20766897</v>
      </c>
    </row>
    <row r="33" spans="1:14" s="4" customFormat="1" x14ac:dyDescent="0.25">
      <c r="A33" s="14" t="s">
        <v>15</v>
      </c>
      <c r="B33" s="15">
        <f t="shared" ref="B33:N33" si="1">SUM(B25:B32)</f>
        <v>77853.822617919999</v>
      </c>
      <c r="C33" s="16">
        <f t="shared" si="1"/>
        <v>684375620.11000001</v>
      </c>
      <c r="D33" s="14">
        <f t="shared" si="1"/>
        <v>261</v>
      </c>
      <c r="E33" s="14">
        <f>SUM(E25:E32)</f>
        <v>151</v>
      </c>
      <c r="F33" s="14">
        <f>SUM(F25:F32)</f>
        <v>0</v>
      </c>
      <c r="G33" s="16">
        <f t="shared" si="1"/>
        <v>176784802</v>
      </c>
      <c r="H33" s="16">
        <f t="shared" si="1"/>
        <v>21428461</v>
      </c>
      <c r="I33" s="16">
        <f>SUM(I25:I32)</f>
        <v>8035673</v>
      </c>
      <c r="J33" s="16">
        <f>SUM(J25:J32)</f>
        <v>0</v>
      </c>
      <c r="K33" s="16">
        <f>SUM(K25:K32)</f>
        <v>14732067</v>
      </c>
      <c r="L33" s="16">
        <f>SUM(L25:L32)</f>
        <v>0</v>
      </c>
      <c r="M33" s="16">
        <f>SUM(M25:M32)</f>
        <v>9245012</v>
      </c>
      <c r="N33" s="16">
        <f t="shared" si="1"/>
        <v>230226015</v>
      </c>
    </row>
    <row r="34" spans="1:14" ht="45" x14ac:dyDescent="0.25">
      <c r="A34" s="18" t="s">
        <v>43</v>
      </c>
      <c r="B34" s="19" t="s">
        <v>16</v>
      </c>
      <c r="C34" s="21" t="s">
        <v>16</v>
      </c>
      <c r="D34" s="20" t="s">
        <v>16</v>
      </c>
      <c r="E34" s="20"/>
      <c r="F34" s="20"/>
      <c r="G34" s="21" t="s">
        <v>16</v>
      </c>
      <c r="H34" s="21" t="s">
        <v>16</v>
      </c>
      <c r="I34" s="21" t="s">
        <v>16</v>
      </c>
      <c r="J34" s="21">
        <v>4532943</v>
      </c>
      <c r="K34" s="21" t="s">
        <v>16</v>
      </c>
      <c r="L34" s="21">
        <v>1133236</v>
      </c>
      <c r="M34" s="21"/>
      <c r="N34" s="40">
        <f>SUM(G34:M34)</f>
        <v>5666179</v>
      </c>
    </row>
    <row r="35" spans="1:14" s="4" customFormat="1" x14ac:dyDescent="0.25">
      <c r="A35" s="22" t="s">
        <v>9</v>
      </c>
      <c r="B35" s="23">
        <f>B33</f>
        <v>77853.822617919999</v>
      </c>
      <c r="C35" s="25">
        <f>C33</f>
        <v>684375620.11000001</v>
      </c>
      <c r="D35" s="24">
        <f>D33</f>
        <v>261</v>
      </c>
      <c r="E35" s="24"/>
      <c r="F35" s="24"/>
      <c r="G35" s="25">
        <f>G33</f>
        <v>176784802</v>
      </c>
      <c r="H35" s="25">
        <f>H33</f>
        <v>21428461</v>
      </c>
      <c r="I35" s="25">
        <f>I33</f>
        <v>8035673</v>
      </c>
      <c r="J35" s="25">
        <f>SUM(J33:J34)</f>
        <v>4532943</v>
      </c>
      <c r="K35" s="25">
        <f>SUM(K33:K34)</f>
        <v>14732067</v>
      </c>
      <c r="L35" s="25">
        <f>SUM(L33:L34)</f>
        <v>1133236</v>
      </c>
      <c r="M35" s="25">
        <f>SUM(M33:M34)</f>
        <v>9245012</v>
      </c>
      <c r="N35" s="57">
        <f>N34+N33</f>
        <v>235892194</v>
      </c>
    </row>
    <row r="36" spans="1:14" x14ac:dyDescent="0.25">
      <c r="C36" s="26"/>
    </row>
    <row r="37" spans="1:14" x14ac:dyDescent="0.25">
      <c r="A37" s="32" t="s">
        <v>61</v>
      </c>
    </row>
    <row r="39" spans="1:14" ht="30" x14ac:dyDescent="0.25">
      <c r="A39" s="47" t="s">
        <v>60</v>
      </c>
      <c r="B39" s="47" t="s">
        <v>56</v>
      </c>
      <c r="C39" s="47" t="s">
        <v>35</v>
      </c>
      <c r="D39" s="47" t="s">
        <v>62</v>
      </c>
    </row>
    <row r="40" spans="1:14" x14ac:dyDescent="0.25">
      <c r="A40" s="5" t="s">
        <v>1</v>
      </c>
      <c r="B40" s="12">
        <v>9346946</v>
      </c>
      <c r="C40" s="12">
        <v>8852844</v>
      </c>
      <c r="D40" s="13">
        <v>8539741</v>
      </c>
    </row>
    <row r="41" spans="1:14" x14ac:dyDescent="0.25">
      <c r="A41" s="5" t="s">
        <v>2</v>
      </c>
      <c r="B41" s="12">
        <v>16608086</v>
      </c>
      <c r="C41" s="12">
        <v>18171550</v>
      </c>
      <c r="D41" s="13">
        <v>18546423</v>
      </c>
    </row>
    <row r="42" spans="1:14" x14ac:dyDescent="0.25">
      <c r="A42" s="5" t="s">
        <v>3</v>
      </c>
      <c r="B42" s="12">
        <v>50347061</v>
      </c>
      <c r="C42" s="12">
        <v>51821464</v>
      </c>
      <c r="D42" s="13">
        <v>63721493</v>
      </c>
    </row>
    <row r="43" spans="1:14" x14ac:dyDescent="0.25">
      <c r="A43" s="5" t="s">
        <v>4</v>
      </c>
      <c r="B43" s="12">
        <v>11309662</v>
      </c>
      <c r="C43" s="12">
        <v>11586620</v>
      </c>
      <c r="D43" s="13">
        <v>11274733</v>
      </c>
    </row>
    <row r="44" spans="1:14" x14ac:dyDescent="0.25">
      <c r="A44" s="5" t="s">
        <v>5</v>
      </c>
      <c r="B44" s="12">
        <v>76205207</v>
      </c>
      <c r="C44" s="12">
        <v>92992436</v>
      </c>
      <c r="D44" s="13">
        <v>89563833</v>
      </c>
    </row>
    <row r="45" spans="1:14" x14ac:dyDescent="0.25">
      <c r="A45" s="5" t="s">
        <v>6</v>
      </c>
      <c r="B45" s="12">
        <v>9416647</v>
      </c>
      <c r="C45" s="12">
        <v>10667823</v>
      </c>
      <c r="D45" s="13">
        <v>10981105</v>
      </c>
    </row>
    <row r="46" spans="1:14" x14ac:dyDescent="0.25">
      <c r="A46" s="5" t="s">
        <v>7</v>
      </c>
      <c r="B46" s="12">
        <v>5177501</v>
      </c>
      <c r="C46" s="12">
        <v>6423662</v>
      </c>
      <c r="D46" s="13">
        <v>6831790</v>
      </c>
    </row>
    <row r="47" spans="1:14" x14ac:dyDescent="0.25">
      <c r="A47" s="5" t="s">
        <v>8</v>
      </c>
      <c r="B47" s="12">
        <v>21360361</v>
      </c>
      <c r="C47" s="12">
        <v>21597839</v>
      </c>
      <c r="D47" s="13">
        <v>20766897</v>
      </c>
    </row>
    <row r="48" spans="1:14" x14ac:dyDescent="0.25">
      <c r="A48" s="14" t="s">
        <v>15</v>
      </c>
      <c r="B48" s="16">
        <f t="shared" ref="B48" si="2">SUM(B40:B47)</f>
        <v>199771471</v>
      </c>
      <c r="C48" s="16">
        <f t="shared" ref="C48:D48" si="3">SUM(C40:C47)</f>
        <v>222114238</v>
      </c>
      <c r="D48" s="16">
        <f t="shared" si="3"/>
        <v>230226015</v>
      </c>
    </row>
    <row r="49" spans="1:4" ht="45" x14ac:dyDescent="0.25">
      <c r="A49" s="18" t="s">
        <v>43</v>
      </c>
      <c r="B49" s="62">
        <v>4076969</v>
      </c>
      <c r="C49" s="62">
        <v>4532944</v>
      </c>
      <c r="D49" s="63">
        <v>5666179</v>
      </c>
    </row>
    <row r="50" spans="1:4" x14ac:dyDescent="0.25">
      <c r="A50" s="22" t="s">
        <v>9</v>
      </c>
      <c r="B50" s="25">
        <f>B49+B48</f>
        <v>203848440</v>
      </c>
      <c r="C50" s="25">
        <f>C49+C48</f>
        <v>226647182</v>
      </c>
      <c r="D50" s="25">
        <f>D49+D48</f>
        <v>235892194</v>
      </c>
    </row>
    <row r="54" spans="1:4" x14ac:dyDescent="0.25">
      <c r="C54" s="17"/>
    </row>
  </sheetData>
  <mergeCells count="13">
    <mergeCell ref="F21:G21"/>
    <mergeCell ref="F14:G14"/>
    <mergeCell ref="F15:G15"/>
    <mergeCell ref="F22:G22"/>
    <mergeCell ref="F16:G16"/>
    <mergeCell ref="F17:G17"/>
    <mergeCell ref="F18:G18"/>
    <mergeCell ref="F20:G20"/>
    <mergeCell ref="F4:G4"/>
    <mergeCell ref="F5:G5"/>
    <mergeCell ref="F6:G6"/>
    <mergeCell ref="F7:G7"/>
    <mergeCell ref="F10:G10"/>
  </mergeCells>
  <pageMargins left="0.7" right="0.7" top="0.78740157499999996" bottom="0.78740157499999996" header="0.3" footer="0.3"/>
  <pageSetup paperSize="9" scale="61" orientation="landscape" r:id="rId1"/>
  <ignoredErrors>
    <ignoredError sqref="N25:N33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ED70"/>
  <sheetViews>
    <sheetView zoomScaleNormal="100" workbookViewId="0">
      <pane xSplit="1" topLeftCell="B1" activePane="topRight" state="frozen"/>
      <selection activeCell="A19" sqref="A19"/>
      <selection pane="topRight"/>
    </sheetView>
  </sheetViews>
  <sheetFormatPr defaultColWidth="9.140625" defaultRowHeight="15" x14ac:dyDescent="0.25"/>
  <cols>
    <col min="1" max="1" width="30.85546875" style="2" customWidth="1"/>
    <col min="2" max="2" width="16.5703125" style="2" bestFit="1" customWidth="1"/>
    <col min="3" max="3" width="15.85546875" style="2" bestFit="1" customWidth="1"/>
    <col min="4" max="4" width="20" style="2" bestFit="1" customWidth="1"/>
    <col min="5" max="5" width="16.5703125" style="2" bestFit="1" customWidth="1"/>
    <col min="6" max="6" width="15.85546875" style="2" bestFit="1" customWidth="1"/>
    <col min="7" max="16384" width="9.140625" style="2"/>
  </cols>
  <sheetData>
    <row r="1" spans="1:6" s="1" customFormat="1" ht="15.75" x14ac:dyDescent="0.25">
      <c r="A1" s="41" t="s">
        <v>72</v>
      </c>
    </row>
    <row r="3" spans="1:6" s="48" customFormat="1" ht="45" x14ac:dyDescent="0.25">
      <c r="A3" s="49" t="s">
        <v>0</v>
      </c>
      <c r="B3" s="49" t="s">
        <v>64</v>
      </c>
      <c r="C3" s="49" t="s">
        <v>71</v>
      </c>
      <c r="D3" s="49" t="s">
        <v>65</v>
      </c>
      <c r="E3" s="47" t="s">
        <v>66</v>
      </c>
      <c r="F3" s="47" t="s">
        <v>57</v>
      </c>
    </row>
    <row r="4" spans="1:6" customFormat="1" x14ac:dyDescent="0.25">
      <c r="A4" s="50" t="s">
        <v>1</v>
      </c>
      <c r="B4" s="12">
        <v>53535599</v>
      </c>
      <c r="C4" s="12">
        <v>11595887</v>
      </c>
      <c r="D4" s="12">
        <f>SUM(B4:C4)</f>
        <v>65131486</v>
      </c>
      <c r="E4" s="40">
        <v>8539741</v>
      </c>
      <c r="F4" s="40">
        <f>E4+D4</f>
        <v>73671227</v>
      </c>
    </row>
    <row r="5" spans="1:6" customFormat="1" x14ac:dyDescent="0.25">
      <c r="A5" s="51" t="s">
        <v>2</v>
      </c>
      <c r="B5" s="12">
        <v>30577624</v>
      </c>
      <c r="C5" s="12">
        <v>10580328</v>
      </c>
      <c r="D5" s="12">
        <f t="shared" ref="D5:D11" si="0">SUM(B5:C5)</f>
        <v>41157952</v>
      </c>
      <c r="E5" s="40">
        <v>18546423</v>
      </c>
      <c r="F5" s="40">
        <f t="shared" ref="F5:F11" si="1">E5+D5</f>
        <v>59704375</v>
      </c>
    </row>
    <row r="6" spans="1:6" customFormat="1" x14ac:dyDescent="0.25">
      <c r="A6" s="50" t="s">
        <v>3</v>
      </c>
      <c r="B6" s="12">
        <v>21198030</v>
      </c>
      <c r="C6" s="12">
        <v>14067045</v>
      </c>
      <c r="D6" s="12">
        <f t="shared" si="0"/>
        <v>35265075</v>
      </c>
      <c r="E6" s="40">
        <v>63721493</v>
      </c>
      <c r="F6" s="40">
        <f t="shared" si="1"/>
        <v>98986568</v>
      </c>
    </row>
    <row r="7" spans="1:6" customFormat="1" x14ac:dyDescent="0.25">
      <c r="A7" s="50" t="s">
        <v>4</v>
      </c>
      <c r="B7" s="12">
        <v>100161863</v>
      </c>
      <c r="C7" s="12">
        <v>11651769</v>
      </c>
      <c r="D7" s="12">
        <f t="shared" si="0"/>
        <v>111813632</v>
      </c>
      <c r="E7" s="40">
        <v>11274733</v>
      </c>
      <c r="F7" s="40">
        <f t="shared" si="1"/>
        <v>123088365</v>
      </c>
    </row>
    <row r="8" spans="1:6" customFormat="1" x14ac:dyDescent="0.25">
      <c r="A8" s="50" t="s">
        <v>5</v>
      </c>
      <c r="B8" s="12">
        <v>76331706</v>
      </c>
      <c r="C8" s="12">
        <v>23797503</v>
      </c>
      <c r="D8" s="12">
        <f t="shared" si="0"/>
        <v>100129209</v>
      </c>
      <c r="E8" s="40">
        <v>89563833</v>
      </c>
      <c r="F8" s="40">
        <f t="shared" si="1"/>
        <v>189693042</v>
      </c>
    </row>
    <row r="9" spans="1:6" customFormat="1" x14ac:dyDescent="0.25">
      <c r="A9" s="50" t="s">
        <v>6</v>
      </c>
      <c r="B9" s="12">
        <v>23689150</v>
      </c>
      <c r="C9" s="12">
        <v>6595644</v>
      </c>
      <c r="D9" s="12">
        <f t="shared" si="0"/>
        <v>30284794</v>
      </c>
      <c r="E9" s="40">
        <v>10981105</v>
      </c>
      <c r="F9" s="40">
        <f t="shared" si="1"/>
        <v>41265899</v>
      </c>
    </row>
    <row r="10" spans="1:6" customFormat="1" x14ac:dyDescent="0.25">
      <c r="A10" s="51" t="s">
        <v>7</v>
      </c>
      <c r="B10" s="12">
        <v>102511976</v>
      </c>
      <c r="C10" s="12">
        <v>8307766</v>
      </c>
      <c r="D10" s="12">
        <f t="shared" si="0"/>
        <v>110819742</v>
      </c>
      <c r="E10" s="40">
        <v>6831790</v>
      </c>
      <c r="F10" s="40">
        <f t="shared" si="1"/>
        <v>117651532</v>
      </c>
    </row>
    <row r="11" spans="1:6" customFormat="1" x14ac:dyDescent="0.25">
      <c r="A11" s="51" t="s">
        <v>8</v>
      </c>
      <c r="B11" s="12">
        <v>62419030</v>
      </c>
      <c r="C11" s="12">
        <v>8569627</v>
      </c>
      <c r="D11" s="12">
        <f t="shared" si="0"/>
        <v>70988657</v>
      </c>
      <c r="E11" s="40">
        <v>20766897</v>
      </c>
      <c r="F11" s="40">
        <f t="shared" si="1"/>
        <v>91755554</v>
      </c>
    </row>
    <row r="12" spans="1:6" s="42" customFormat="1" x14ac:dyDescent="0.25">
      <c r="A12" s="54" t="s">
        <v>9</v>
      </c>
      <c r="B12" s="55">
        <f>SUM(B4:B11)</f>
        <v>470424978</v>
      </c>
      <c r="C12" s="55">
        <f>SUM(C4:C11)</f>
        <v>95165569</v>
      </c>
      <c r="D12" s="55">
        <f>SUM(D4:D11)</f>
        <v>565590547</v>
      </c>
      <c r="E12" s="40">
        <f t="shared" ref="E12" si="2">SUM(E4:E11)</f>
        <v>230226015</v>
      </c>
      <c r="F12" s="40">
        <f>SUM(F4:F11)</f>
        <v>795816562</v>
      </c>
    </row>
    <row r="13" spans="1:6" s="3" customFormat="1" x14ac:dyDescent="0.25"/>
    <row r="14" spans="1:6" s="3" customFormat="1" x14ac:dyDescent="0.25"/>
    <row r="15" spans="1:6" s="3" customFormat="1" x14ac:dyDescent="0.25">
      <c r="A15" s="71" t="s">
        <v>75</v>
      </c>
      <c r="F15"/>
    </row>
    <row r="17" spans="1:5 16358:16358" x14ac:dyDescent="0.25">
      <c r="A17" s="49" t="s">
        <v>0</v>
      </c>
      <c r="B17" s="49" t="s">
        <v>67</v>
      </c>
      <c r="C17" s="49" t="s">
        <v>18</v>
      </c>
      <c r="D17" s="49" t="s">
        <v>19</v>
      </c>
      <c r="E17" s="64" t="s">
        <v>52</v>
      </c>
    </row>
    <row r="18" spans="1:5 16358:16358" x14ac:dyDescent="0.25">
      <c r="A18" s="50" t="s">
        <v>1</v>
      </c>
      <c r="B18" s="12">
        <v>65545566</v>
      </c>
      <c r="C18" s="44">
        <v>72986482</v>
      </c>
      <c r="D18" s="40">
        <v>73671227</v>
      </c>
      <c r="E18" s="45">
        <f>D18-C18</f>
        <v>684745</v>
      </c>
    </row>
    <row r="19" spans="1:5 16358:16358" x14ac:dyDescent="0.25">
      <c r="A19" s="51" t="s">
        <v>2</v>
      </c>
      <c r="B19" s="12">
        <v>48706732</v>
      </c>
      <c r="C19" s="44">
        <v>58437728</v>
      </c>
      <c r="D19" s="40">
        <v>59704375</v>
      </c>
      <c r="E19" s="45">
        <f t="shared" ref="E19:E25" si="3">D19-C19</f>
        <v>1266647</v>
      </c>
    </row>
    <row r="20" spans="1:5 16358:16358" x14ac:dyDescent="0.25">
      <c r="A20" s="50" t="s">
        <v>3</v>
      </c>
      <c r="B20" s="12">
        <v>72599544</v>
      </c>
      <c r="C20" s="44">
        <v>86666544</v>
      </c>
      <c r="D20" s="40">
        <v>98986568</v>
      </c>
      <c r="E20" s="45">
        <f t="shared" si="3"/>
        <v>12320024</v>
      </c>
    </row>
    <row r="21" spans="1:5 16358:16358" x14ac:dyDescent="0.25">
      <c r="A21" s="50" t="s">
        <v>4</v>
      </c>
      <c r="B21" s="12">
        <v>116453876</v>
      </c>
      <c r="C21" s="44">
        <v>122644576</v>
      </c>
      <c r="D21" s="40">
        <v>123088365</v>
      </c>
      <c r="E21" s="45">
        <f t="shared" si="3"/>
        <v>443789</v>
      </c>
    </row>
    <row r="22" spans="1:5 16358:16358" x14ac:dyDescent="0.25">
      <c r="A22" s="50" t="s">
        <v>5</v>
      </c>
      <c r="B22" s="12">
        <v>156333880</v>
      </c>
      <c r="C22" s="44">
        <v>194889640</v>
      </c>
      <c r="D22" s="40">
        <v>189693042</v>
      </c>
      <c r="E22" s="45">
        <f t="shared" si="3"/>
        <v>-5196598</v>
      </c>
    </row>
    <row r="23" spans="1:5 16358:16358" x14ac:dyDescent="0.25">
      <c r="A23" s="50" t="s">
        <v>6</v>
      </c>
      <c r="B23" s="12">
        <v>34284167</v>
      </c>
      <c r="C23" s="44">
        <v>39073688</v>
      </c>
      <c r="D23" s="40">
        <v>41265899</v>
      </c>
      <c r="E23" s="45">
        <f t="shared" si="3"/>
        <v>2192211</v>
      </c>
    </row>
    <row r="24" spans="1:5 16358:16358" x14ac:dyDescent="0.25">
      <c r="A24" s="51" t="s">
        <v>7</v>
      </c>
      <c r="B24" s="12">
        <v>112788730</v>
      </c>
      <c r="C24" s="44">
        <v>115783919</v>
      </c>
      <c r="D24" s="40">
        <v>117651532</v>
      </c>
      <c r="E24" s="45">
        <f t="shared" si="3"/>
        <v>1867613</v>
      </c>
    </row>
    <row r="25" spans="1:5 16358:16358" x14ac:dyDescent="0.25">
      <c r="A25" s="51" t="s">
        <v>8</v>
      </c>
      <c r="B25" s="12">
        <v>86884300</v>
      </c>
      <c r="C25" s="44">
        <v>91385251</v>
      </c>
      <c r="D25" s="40">
        <v>91755554</v>
      </c>
      <c r="E25" s="45">
        <f t="shared" si="3"/>
        <v>370303</v>
      </c>
    </row>
    <row r="26" spans="1:5 16358:16358" x14ac:dyDescent="0.25">
      <c r="A26" s="54" t="s">
        <v>9</v>
      </c>
      <c r="B26" s="25">
        <f>SUM(B18:B25)</f>
        <v>693596795</v>
      </c>
      <c r="C26" s="40">
        <f>SUM(C18:C25)</f>
        <v>781867828</v>
      </c>
      <c r="D26" s="40">
        <f>SUM(D18:D25)</f>
        <v>795816562</v>
      </c>
      <c r="E26" s="57">
        <f t="shared" ref="E26" si="4">SUM(E18:E25)</f>
        <v>13948734</v>
      </c>
      <c r="XED26" s="40"/>
    </row>
    <row r="29" spans="1:5 16358:16358" x14ac:dyDescent="0.25">
      <c r="A29" s="32" t="s">
        <v>76</v>
      </c>
    </row>
    <row r="30" spans="1:5 16358:16358" x14ac:dyDescent="0.25">
      <c r="E30"/>
    </row>
    <row r="31" spans="1:5 16358:16358" x14ac:dyDescent="0.25">
      <c r="A31" s="49" t="s">
        <v>0</v>
      </c>
      <c r="B31" s="49" t="s">
        <v>67</v>
      </c>
      <c r="C31" s="49" t="s">
        <v>18</v>
      </c>
      <c r="D31" s="49" t="s">
        <v>19</v>
      </c>
      <c r="E31"/>
    </row>
    <row r="32" spans="1:5 16358:16358" x14ac:dyDescent="0.25">
      <c r="A32" s="50" t="s">
        <v>1</v>
      </c>
      <c r="B32" s="65">
        <v>7778585</v>
      </c>
      <c r="C32" s="65">
        <v>8443007</v>
      </c>
      <c r="D32" s="65">
        <v>8762221</v>
      </c>
      <c r="E32"/>
    </row>
    <row r="33" spans="1:6" x14ac:dyDescent="0.25">
      <c r="A33" s="51" t="s">
        <v>2</v>
      </c>
      <c r="B33" s="65">
        <v>6926884</v>
      </c>
      <c r="C33" s="65">
        <v>6796296</v>
      </c>
      <c r="D33" s="65">
        <v>6919513</v>
      </c>
      <c r="E33"/>
    </row>
    <row r="34" spans="1:6" x14ac:dyDescent="0.25">
      <c r="A34" s="50" t="s">
        <v>3</v>
      </c>
      <c r="B34" s="65">
        <v>11410428</v>
      </c>
      <c r="C34" s="65">
        <v>10004331</v>
      </c>
      <c r="D34" s="65">
        <v>10671734</v>
      </c>
      <c r="E34"/>
    </row>
    <row r="35" spans="1:6" x14ac:dyDescent="0.25">
      <c r="A35" s="50" t="s">
        <v>4</v>
      </c>
      <c r="B35" s="65">
        <v>13211153</v>
      </c>
      <c r="C35" s="65">
        <v>14000591</v>
      </c>
      <c r="D35" s="65">
        <v>16028738</v>
      </c>
      <c r="E35"/>
    </row>
    <row r="36" spans="1:6" x14ac:dyDescent="0.25">
      <c r="A36" s="50" t="s">
        <v>5</v>
      </c>
      <c r="B36" s="65">
        <v>19706121</v>
      </c>
      <c r="C36" s="65">
        <v>23485850</v>
      </c>
      <c r="D36" s="65">
        <v>23357227</v>
      </c>
      <c r="E36"/>
    </row>
    <row r="37" spans="1:6" x14ac:dyDescent="0.25">
      <c r="A37" s="50" t="s">
        <v>6</v>
      </c>
      <c r="B37" s="65">
        <v>4133218</v>
      </c>
      <c r="C37" s="65">
        <v>4437790</v>
      </c>
      <c r="D37" s="65">
        <v>4722564</v>
      </c>
      <c r="E37"/>
    </row>
    <row r="38" spans="1:6" x14ac:dyDescent="0.25">
      <c r="A38" s="51" t="s">
        <v>7</v>
      </c>
      <c r="B38" s="65">
        <v>10980748</v>
      </c>
      <c r="C38" s="65">
        <v>11794111</v>
      </c>
      <c r="D38" s="65">
        <v>12257802</v>
      </c>
      <c r="E38"/>
    </row>
    <row r="39" spans="1:6" x14ac:dyDescent="0.25">
      <c r="A39" s="51" t="s">
        <v>8</v>
      </c>
      <c r="B39" s="65">
        <v>9752067</v>
      </c>
      <c r="C39" s="65">
        <v>10522729</v>
      </c>
      <c r="D39" s="65">
        <v>11336753</v>
      </c>
      <c r="E39"/>
    </row>
    <row r="40" spans="1:6" x14ac:dyDescent="0.25">
      <c r="A40" s="54" t="s">
        <v>9</v>
      </c>
      <c r="B40" s="40">
        <f>SUM(B32:B39)</f>
        <v>83899204</v>
      </c>
      <c r="C40" s="40">
        <f>SUM(C32:C39)</f>
        <v>89484705</v>
      </c>
      <c r="D40" s="40">
        <f>SUM(D32:D39)</f>
        <v>94056552</v>
      </c>
      <c r="E40"/>
    </row>
    <row r="41" spans="1:6" x14ac:dyDescent="0.25">
      <c r="A41" s="5" t="s">
        <v>69</v>
      </c>
      <c r="B41" s="65">
        <v>1276216</v>
      </c>
      <c r="C41" s="65">
        <v>1442295</v>
      </c>
      <c r="D41" s="65">
        <v>1501748</v>
      </c>
      <c r="E41"/>
    </row>
    <row r="42" spans="1:6" s="4" customFormat="1" x14ac:dyDescent="0.25">
      <c r="A42" s="24" t="s">
        <v>70</v>
      </c>
      <c r="B42" s="25">
        <f>B41+B40</f>
        <v>85175420</v>
      </c>
      <c r="C42" s="25">
        <f>C41+C40</f>
        <v>90927000</v>
      </c>
      <c r="D42" s="25">
        <f>D41+D40</f>
        <v>95558300</v>
      </c>
      <c r="E42"/>
      <c r="F42" s="2"/>
    </row>
    <row r="43" spans="1:6" x14ac:dyDescent="0.25">
      <c r="E43"/>
    </row>
    <row r="45" spans="1:6" x14ac:dyDescent="0.25">
      <c r="A45" s="32" t="s">
        <v>77</v>
      </c>
    </row>
    <row r="46" spans="1:6" x14ac:dyDescent="0.25">
      <c r="E46"/>
    </row>
    <row r="47" spans="1:6" x14ac:dyDescent="0.25">
      <c r="A47" s="49" t="s">
        <v>0</v>
      </c>
      <c r="B47" s="49" t="s">
        <v>67</v>
      </c>
      <c r="C47" s="49" t="s">
        <v>18</v>
      </c>
      <c r="D47" s="49" t="s">
        <v>19</v>
      </c>
      <c r="E47"/>
    </row>
    <row r="48" spans="1:6" x14ac:dyDescent="0.25">
      <c r="A48" s="50" t="s">
        <v>1</v>
      </c>
      <c r="B48" s="65">
        <f>B18-B32</f>
        <v>57766981</v>
      </c>
      <c r="C48" s="65">
        <f>C18-C32</f>
        <v>64543475</v>
      </c>
      <c r="D48" s="65">
        <f>D18-D32</f>
        <v>64909006</v>
      </c>
      <c r="E48"/>
    </row>
    <row r="49" spans="1:6" x14ac:dyDescent="0.25">
      <c r="A49" s="51" t="s">
        <v>2</v>
      </c>
      <c r="B49" s="65">
        <f t="shared" ref="B49:D55" si="5">B19-B33</f>
        <v>41779848</v>
      </c>
      <c r="C49" s="65">
        <f t="shared" si="5"/>
        <v>51641432</v>
      </c>
      <c r="D49" s="65">
        <f t="shared" si="5"/>
        <v>52784862</v>
      </c>
      <c r="E49"/>
    </row>
    <row r="50" spans="1:6" x14ac:dyDescent="0.25">
      <c r="A50" s="50" t="s">
        <v>3</v>
      </c>
      <c r="B50" s="65">
        <f t="shared" si="5"/>
        <v>61189116</v>
      </c>
      <c r="C50" s="65">
        <f t="shared" si="5"/>
        <v>76662213</v>
      </c>
      <c r="D50" s="65">
        <f t="shared" si="5"/>
        <v>88314834</v>
      </c>
      <c r="E50"/>
    </row>
    <row r="51" spans="1:6" x14ac:dyDescent="0.25">
      <c r="A51" s="50" t="s">
        <v>4</v>
      </c>
      <c r="B51" s="65">
        <f t="shared" si="5"/>
        <v>103242723</v>
      </c>
      <c r="C51" s="65">
        <f t="shared" si="5"/>
        <v>108643985</v>
      </c>
      <c r="D51" s="65">
        <f t="shared" si="5"/>
        <v>107059627</v>
      </c>
      <c r="E51"/>
    </row>
    <row r="52" spans="1:6" x14ac:dyDescent="0.25">
      <c r="A52" s="50" t="s">
        <v>5</v>
      </c>
      <c r="B52" s="65">
        <f t="shared" si="5"/>
        <v>136627759</v>
      </c>
      <c r="C52" s="65">
        <f t="shared" si="5"/>
        <v>171403790</v>
      </c>
      <c r="D52" s="65">
        <f t="shared" si="5"/>
        <v>166335815</v>
      </c>
      <c r="E52"/>
    </row>
    <row r="53" spans="1:6" x14ac:dyDescent="0.25">
      <c r="A53" s="50" t="s">
        <v>6</v>
      </c>
      <c r="B53" s="65">
        <f t="shared" si="5"/>
        <v>30150949</v>
      </c>
      <c r="C53" s="65">
        <f t="shared" si="5"/>
        <v>34635898</v>
      </c>
      <c r="D53" s="65">
        <f t="shared" si="5"/>
        <v>36543335</v>
      </c>
      <c r="E53"/>
    </row>
    <row r="54" spans="1:6" x14ac:dyDescent="0.25">
      <c r="A54" s="51" t="s">
        <v>7</v>
      </c>
      <c r="B54" s="65">
        <f t="shared" si="5"/>
        <v>101807982</v>
      </c>
      <c r="C54" s="65">
        <f t="shared" si="5"/>
        <v>103989808</v>
      </c>
      <c r="D54" s="65">
        <f t="shared" si="5"/>
        <v>105393730</v>
      </c>
      <c r="E54"/>
    </row>
    <row r="55" spans="1:6" x14ac:dyDescent="0.25">
      <c r="A55" s="51" t="s">
        <v>8</v>
      </c>
      <c r="B55" s="65">
        <f t="shared" si="5"/>
        <v>77132233</v>
      </c>
      <c r="C55" s="65">
        <f t="shared" si="5"/>
        <v>80862522</v>
      </c>
      <c r="D55" s="65">
        <f t="shared" si="5"/>
        <v>80418801</v>
      </c>
      <c r="E55"/>
      <c r="F55" s="33"/>
    </row>
    <row r="56" spans="1:6" x14ac:dyDescent="0.25">
      <c r="A56" s="54" t="s">
        <v>9</v>
      </c>
      <c r="B56" s="40">
        <f>SUM(B48:B55)</f>
        <v>609697591</v>
      </c>
      <c r="C56" s="40">
        <f>SUM(C48:C55)</f>
        <v>692383123</v>
      </c>
      <c r="D56" s="40">
        <f>SUM(D48:D55)</f>
        <v>701760010</v>
      </c>
      <c r="E56"/>
    </row>
    <row r="57" spans="1:6" customFormat="1" x14ac:dyDescent="0.25"/>
    <row r="58" spans="1:6" customFormat="1" x14ac:dyDescent="0.25"/>
    <row r="59" spans="1:6" x14ac:dyDescent="0.25">
      <c r="A59" s="66" t="s">
        <v>78</v>
      </c>
    </row>
    <row r="60" spans="1:6" x14ac:dyDescent="0.25">
      <c r="A60" s="66"/>
    </row>
    <row r="61" spans="1:6" s="69" customFormat="1" x14ac:dyDescent="0.25">
      <c r="A61" s="68" t="s">
        <v>0</v>
      </c>
      <c r="B61" s="68" t="s">
        <v>73</v>
      </c>
      <c r="C61" s="68" t="s">
        <v>74</v>
      </c>
      <c r="D61" s="68" t="s">
        <v>70</v>
      </c>
    </row>
    <row r="62" spans="1:6" x14ac:dyDescent="0.25">
      <c r="A62" s="50" t="s">
        <v>1</v>
      </c>
      <c r="B62" s="65">
        <v>2817663.040786841</v>
      </c>
      <c r="C62" s="65">
        <v>610310</v>
      </c>
      <c r="D62" s="65">
        <f>SUM(B62:C62)</f>
        <v>3427973.040786841</v>
      </c>
    </row>
    <row r="63" spans="1:6" x14ac:dyDescent="0.25">
      <c r="A63" s="51" t="s">
        <v>2</v>
      </c>
      <c r="B63" s="65">
        <v>1609348.6008681506</v>
      </c>
      <c r="C63" s="65">
        <v>556859</v>
      </c>
      <c r="D63" s="65">
        <f t="shared" ref="D63:D69" si="6">SUM(B63:C63)</f>
        <v>2166207.6008681506</v>
      </c>
    </row>
    <row r="64" spans="1:6" x14ac:dyDescent="0.25">
      <c r="A64" s="50" t="s">
        <v>3</v>
      </c>
      <c r="B64" s="65">
        <v>1115686</v>
      </c>
      <c r="C64" s="65">
        <v>740371</v>
      </c>
      <c r="D64" s="65">
        <f t="shared" si="6"/>
        <v>1856057</v>
      </c>
    </row>
    <row r="65" spans="1:4" x14ac:dyDescent="0.25">
      <c r="A65" s="50" t="s">
        <v>4</v>
      </c>
      <c r="B65" s="65">
        <v>5271677</v>
      </c>
      <c r="C65" s="65">
        <v>613251</v>
      </c>
      <c r="D65" s="65">
        <f t="shared" si="6"/>
        <v>5884928</v>
      </c>
    </row>
    <row r="66" spans="1:4" x14ac:dyDescent="0.25">
      <c r="A66" s="50" t="s">
        <v>5</v>
      </c>
      <c r="B66" s="65">
        <v>4017458</v>
      </c>
      <c r="C66" s="65">
        <v>1252500</v>
      </c>
      <c r="D66" s="65">
        <f t="shared" si="6"/>
        <v>5269958</v>
      </c>
    </row>
    <row r="67" spans="1:4" x14ac:dyDescent="0.25">
      <c r="A67" s="50" t="s">
        <v>6</v>
      </c>
      <c r="B67" s="65">
        <v>1246797</v>
      </c>
      <c r="C67" s="65">
        <v>347139</v>
      </c>
      <c r="D67" s="65">
        <f t="shared" si="6"/>
        <v>1593936</v>
      </c>
    </row>
    <row r="68" spans="1:4" x14ac:dyDescent="0.25">
      <c r="A68" s="51" t="s">
        <v>7</v>
      </c>
      <c r="B68" s="65">
        <v>5395367</v>
      </c>
      <c r="C68" s="65">
        <v>437251</v>
      </c>
      <c r="D68" s="65">
        <f t="shared" si="6"/>
        <v>5832618</v>
      </c>
    </row>
    <row r="69" spans="1:4" x14ac:dyDescent="0.25">
      <c r="A69" s="51" t="s">
        <v>8</v>
      </c>
      <c r="B69" s="65">
        <v>3285212</v>
      </c>
      <c r="C69" s="65">
        <v>451033</v>
      </c>
      <c r="D69" s="65">
        <f t="shared" si="6"/>
        <v>3736245</v>
      </c>
    </row>
    <row r="70" spans="1:4" s="4" customFormat="1" x14ac:dyDescent="0.25">
      <c r="A70" s="67" t="s">
        <v>70</v>
      </c>
      <c r="B70" s="25">
        <f>SUM(B62:B69)</f>
        <v>24759208.641654991</v>
      </c>
      <c r="C70" s="25">
        <f>SUM(C62:C69)</f>
        <v>5008714</v>
      </c>
      <c r="D70" s="25">
        <f>SUM(D62:D69)</f>
        <v>29767922.641654991</v>
      </c>
    </row>
  </sheetData>
  <pageMargins left="0.7" right="0.7" top="0.78740157499999996" bottom="0.78740157499999996" header="0.3" footer="0.3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Obsah</vt:lpstr>
      <vt:lpstr>1 A+K 2019 final</vt:lpstr>
      <vt:lpstr>2 Dotace na RVO</vt:lpstr>
      <vt:lpstr>3 Rekapituace</vt:lpstr>
    </vt:vector>
  </TitlesOfParts>
  <Company>JCU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Kropáčková Hana Ing.</dc:creator>
  <cp:lastModifiedBy>Kropáčková Hana Ing.</cp:lastModifiedBy>
  <dcterms:created xsi:type="dcterms:W3CDTF">2019-02-20T12:58:44Z</dcterms:created>
  <dcterms:modified xsi:type="dcterms:W3CDTF">2019-03-25T15:34:01Z</dcterms:modified>
</cp:coreProperties>
</file>